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valorarfuturo-my.sharepoint.com/personal/gmarango_valuary_com/Documents/Escritorio/VF/REESTRUCTURACION VF/2024-11/Requemiento Supersociedades 2024-12-12/Definitivos/"/>
    </mc:Choice>
  </mc:AlternateContent>
  <xr:revisionPtr revIDLastSave="0" documentId="8_{9BC9F947-310B-4C52-B3CF-CE9D9D73DD1C}" xr6:coauthVersionLast="47" xr6:coauthVersionMax="47" xr10:uidLastSave="{00000000-0000-0000-0000-000000000000}"/>
  <bookViews>
    <workbookView xWindow="-110" yWindow="-110" windowWidth="19420" windowHeight="10300" tabRatio="907" firstSheet="1" activeTab="1" xr2:uid="{00000000-000D-0000-FFFF-FFFF00000000}"/>
  </bookViews>
  <sheets>
    <sheet name="Proy. Calif y graduac cred (2)" sheetId="19" state="hidden" r:id="rId1"/>
    <sheet name="Proy calif y grad cred en p (2)" sheetId="20" r:id="rId2"/>
    <sheet name="Proy calif y grad cred en proce" sheetId="1" state="hidden" r:id="rId3"/>
    <sheet name="IF" sheetId="18" state="hidden" r:id="rId4"/>
    <sheet name="Table 2" sheetId="2" state="hidden" r:id="rId5"/>
    <sheet name="BalanceOct" sheetId="3" state="hidden" r:id="rId6"/>
    <sheet name="BalanceSept (3)" sheetId="16" state="hidden" r:id="rId7"/>
    <sheet name="TD" sheetId="12" state="hidden" r:id="rId8"/>
    <sheet name="BD" sheetId="17" state="hidden" r:id="rId9"/>
  </sheets>
  <externalReferences>
    <externalReference r:id="rId10"/>
    <externalReference r:id="rId11"/>
  </externalReferences>
  <definedNames>
    <definedName name="_xlnm._FilterDatabase" localSheetId="5" hidden="1">BalanceOct!$A$3:$H$175</definedName>
    <definedName name="_xlnm._FilterDatabase" localSheetId="6" hidden="1">'BalanceSept (3)'!$B$2:$I$170</definedName>
    <definedName name="_xlnm._FilterDatabase" localSheetId="8" hidden="1">BD!$A$2:$P$88</definedName>
    <definedName name="_xlnm._FilterDatabase" localSheetId="3" hidden="1">IF!$A$12:$XCF$12</definedName>
    <definedName name="_xlnm.Print_Area" localSheetId="0">'Proy. Calif y graduac cred (2)'!$A$1:$P$98</definedName>
    <definedName name="dtf">'Proy. Calif y graduac cred (2)'!$T$2</definedName>
    <definedName name="Exp" localSheetId="0">#REF!</definedName>
    <definedName name="Exp">#REF!</definedName>
    <definedName name="ipc">'Proy. Calif y graduac cred (2)'!$T$1</definedName>
    <definedName name="ListOffset" hidden="1">1</definedName>
    <definedName name="Nal" localSheetId="0">#REF!</definedName>
    <definedName name="Nal">#REF!</definedName>
    <definedName name="presupuesto" localSheetId="0">#REF!</definedName>
    <definedName name="presupuesto">#REF!</definedName>
    <definedName name="real" localSheetId="0">#REF!</definedName>
    <definedName name="real">#REF!</definedName>
  </definedNames>
  <calcPr calcId="191029"/>
  <pivotCaches>
    <pivotCache cacheId="0" r:id="rId12"/>
    <pivotCache cacheId="1" r:id="rId1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74" i="20" l="1"/>
  <c r="J374" i="20"/>
  <c r="I374" i="20"/>
  <c r="H374" i="20"/>
  <c r="K373" i="20"/>
  <c r="J373" i="20"/>
  <c r="I373" i="20"/>
  <c r="H373" i="20"/>
  <c r="J362" i="20"/>
  <c r="I362" i="20"/>
  <c r="K361" i="20"/>
  <c r="K360" i="20"/>
  <c r="K359" i="20"/>
  <c r="K358" i="20"/>
  <c r="K357" i="20"/>
  <c r="K356" i="20"/>
  <c r="K355" i="20"/>
  <c r="K354" i="20"/>
  <c r="K353" i="20"/>
  <c r="K352" i="20"/>
  <c r="K351" i="20"/>
  <c r="K350" i="20"/>
  <c r="K349" i="20"/>
  <c r="K348" i="20"/>
  <c r="K347" i="20"/>
  <c r="K346" i="20"/>
  <c r="K345" i="20"/>
  <c r="K344" i="20"/>
  <c r="K343" i="20"/>
  <c r="K342" i="20"/>
  <c r="K341" i="20"/>
  <c r="K340" i="20"/>
  <c r="K339" i="20"/>
  <c r="K338" i="20"/>
  <c r="K337" i="20"/>
  <c r="K336" i="20"/>
  <c r="K335" i="20"/>
  <c r="K334" i="20"/>
  <c r="K333" i="20"/>
  <c r="K332" i="20"/>
  <c r="K331" i="20"/>
  <c r="K330" i="20"/>
  <c r="K362" i="20" s="1"/>
  <c r="K329" i="20"/>
  <c r="K328" i="20"/>
  <c r="K327" i="20"/>
  <c r="K326" i="20"/>
  <c r="K325" i="20"/>
  <c r="K324" i="20"/>
  <c r="H362" i="20"/>
  <c r="K74" i="20"/>
  <c r="K14" i="20"/>
  <c r="K15" i="20" s="1"/>
  <c r="K66" i="20"/>
  <c r="K65" i="20"/>
  <c r="K64" i="20"/>
  <c r="K63" i="20"/>
  <c r="K62" i="20"/>
  <c r="K61" i="20"/>
  <c r="K60" i="20"/>
  <c r="K59" i="20"/>
  <c r="K58" i="20"/>
  <c r="K57" i="20"/>
  <c r="K56" i="20"/>
  <c r="K55" i="20"/>
  <c r="K54" i="20"/>
  <c r="K53" i="20"/>
  <c r="K52" i="20"/>
  <c r="K51" i="20"/>
  <c r="K50" i="20"/>
  <c r="K49" i="20"/>
  <c r="K48" i="20"/>
  <c r="K47" i="20"/>
  <c r="K46" i="20"/>
  <c r="K45" i="20"/>
  <c r="K44" i="20"/>
  <c r="K43" i="20"/>
  <c r="K42" i="20"/>
  <c r="K41" i="20"/>
  <c r="K40" i="20"/>
  <c r="K39" i="20"/>
  <c r="K38" i="20"/>
  <c r="K37" i="20"/>
  <c r="K36" i="20"/>
  <c r="K35" i="20"/>
  <c r="K34" i="20"/>
  <c r="K33" i="20"/>
  <c r="K32" i="20"/>
  <c r="K31" i="20"/>
  <c r="K30" i="20"/>
  <c r="K29" i="20"/>
  <c r="K28" i="20"/>
  <c r="K27" i="20"/>
  <c r="K26" i="20"/>
  <c r="K25" i="20"/>
  <c r="K24" i="20"/>
  <c r="K23" i="20"/>
  <c r="K22" i="20"/>
  <c r="K21" i="20"/>
  <c r="K20" i="20"/>
  <c r="K19" i="20"/>
  <c r="K18" i="20"/>
  <c r="K17" i="20"/>
  <c r="K16" i="20"/>
  <c r="K70" i="20"/>
  <c r="H320" i="20"/>
  <c r="I320" i="20"/>
  <c r="J320" i="20"/>
  <c r="K320" i="20"/>
  <c r="J372" i="20"/>
  <c r="I372" i="20"/>
  <c r="H372" i="20"/>
  <c r="K312" i="20"/>
  <c r="J312" i="20"/>
  <c r="I312" i="20"/>
  <c r="H312" i="20"/>
  <c r="K303" i="20"/>
  <c r="J303" i="20"/>
  <c r="I303" i="20"/>
  <c r="H303" i="20"/>
  <c r="K301" i="20"/>
  <c r="J301" i="20"/>
  <c r="I301" i="20"/>
  <c r="H301" i="20"/>
  <c r="K294" i="20"/>
  <c r="J294" i="20"/>
  <c r="I294" i="20"/>
  <c r="H294" i="20"/>
  <c r="K292" i="20"/>
  <c r="J292" i="20"/>
  <c r="I292" i="20"/>
  <c r="H292" i="20"/>
  <c r="K261" i="20"/>
  <c r="J261" i="20"/>
  <c r="I261" i="20"/>
  <c r="H261" i="20"/>
  <c r="K234" i="20"/>
  <c r="J234" i="20"/>
  <c r="I234" i="20"/>
  <c r="H234" i="20"/>
  <c r="K219" i="20"/>
  <c r="J219" i="20"/>
  <c r="I219" i="20"/>
  <c r="H219" i="20"/>
  <c r="K206" i="20"/>
  <c r="J206" i="20"/>
  <c r="I206" i="20"/>
  <c r="H206" i="20"/>
  <c r="K179" i="20"/>
  <c r="J179" i="20"/>
  <c r="I179" i="20"/>
  <c r="H179" i="20"/>
  <c r="K148" i="20"/>
  <c r="J148" i="20"/>
  <c r="I148" i="20"/>
  <c r="H148" i="20"/>
  <c r="K126" i="20"/>
  <c r="J126" i="20"/>
  <c r="I126" i="20"/>
  <c r="H126" i="20"/>
  <c r="K107" i="20"/>
  <c r="J107" i="20"/>
  <c r="I107" i="20"/>
  <c r="H107" i="20"/>
  <c r="K76" i="20"/>
  <c r="J76" i="20"/>
  <c r="I76" i="20"/>
  <c r="H76" i="20"/>
  <c r="J74" i="20"/>
  <c r="I74" i="20"/>
  <c r="H74" i="20"/>
  <c r="K71" i="20"/>
  <c r="J71" i="20"/>
  <c r="I71" i="20"/>
  <c r="H71" i="20"/>
  <c r="K69" i="20"/>
  <c r="J69" i="20"/>
  <c r="I69" i="20"/>
  <c r="H69" i="20"/>
  <c r="J67" i="20"/>
  <c r="I67" i="20"/>
  <c r="H67" i="20"/>
  <c r="J15" i="20"/>
  <c r="I15" i="20"/>
  <c r="H15" i="20"/>
  <c r="K13" i="20"/>
  <c r="J13" i="20"/>
  <c r="I13" i="20"/>
  <c r="H13" i="20"/>
  <c r="K9" i="20"/>
  <c r="J9" i="20"/>
  <c r="I9" i="20"/>
  <c r="H9" i="20"/>
  <c r="K5" i="20"/>
  <c r="J5" i="20"/>
  <c r="I5" i="20"/>
  <c r="H5" i="20"/>
  <c r="K964" i="20"/>
  <c r="J964" i="20"/>
  <c r="I964" i="20"/>
  <c r="H964" i="20"/>
  <c r="K941" i="20"/>
  <c r="J941" i="20"/>
  <c r="I941" i="20"/>
  <c r="H941" i="20"/>
  <c r="K939" i="20"/>
  <c r="J939" i="20"/>
  <c r="I939" i="20"/>
  <c r="H939" i="20"/>
  <c r="K937" i="20"/>
  <c r="J937" i="20"/>
  <c r="I937" i="20"/>
  <c r="H937" i="20"/>
  <c r="K934" i="20"/>
  <c r="J934" i="20"/>
  <c r="I934" i="20"/>
  <c r="H934" i="20"/>
  <c r="K932" i="20"/>
  <c r="J932" i="20"/>
  <c r="I932" i="20"/>
  <c r="H932" i="20"/>
  <c r="K930" i="20"/>
  <c r="J930" i="20"/>
  <c r="I930" i="20"/>
  <c r="H930" i="20"/>
  <c r="K928" i="20"/>
  <c r="J928" i="20"/>
  <c r="I928" i="20"/>
  <c r="H928" i="20"/>
  <c r="K923" i="20"/>
  <c r="J923" i="20"/>
  <c r="I923" i="20"/>
  <c r="H923" i="20"/>
  <c r="K921" i="20"/>
  <c r="J921" i="20"/>
  <c r="I921" i="20"/>
  <c r="H921" i="20"/>
  <c r="K919" i="20"/>
  <c r="J919" i="20"/>
  <c r="I919" i="20"/>
  <c r="H919" i="20"/>
  <c r="K917" i="20"/>
  <c r="J917" i="20"/>
  <c r="I917" i="20"/>
  <c r="H917" i="20"/>
  <c r="K907" i="20"/>
  <c r="J907" i="20"/>
  <c r="I907" i="20"/>
  <c r="H907" i="20"/>
  <c r="K903" i="20"/>
  <c r="J903" i="20"/>
  <c r="I903" i="20"/>
  <c r="H903" i="20"/>
  <c r="K897" i="20"/>
  <c r="J897" i="20"/>
  <c r="I897" i="20"/>
  <c r="H897" i="20"/>
  <c r="K799" i="20"/>
  <c r="J799" i="20"/>
  <c r="I799" i="20"/>
  <c r="H799" i="20"/>
  <c r="K797" i="20"/>
  <c r="J797" i="20"/>
  <c r="I797" i="20"/>
  <c r="H797" i="20"/>
  <c r="K791" i="20"/>
  <c r="J791" i="20"/>
  <c r="I791" i="20"/>
  <c r="H791" i="20"/>
  <c r="K787" i="20"/>
  <c r="J787" i="20"/>
  <c r="I787" i="20"/>
  <c r="H787" i="20"/>
  <c r="K785" i="20"/>
  <c r="J785" i="20"/>
  <c r="I785" i="20"/>
  <c r="H785" i="20"/>
  <c r="K783" i="20"/>
  <c r="J783" i="20"/>
  <c r="I783" i="20"/>
  <c r="H783" i="20"/>
  <c r="K779" i="20"/>
  <c r="J779" i="20"/>
  <c r="I779" i="20"/>
  <c r="H779" i="20"/>
  <c r="K775" i="20"/>
  <c r="J775" i="20"/>
  <c r="I775" i="20"/>
  <c r="H775" i="20"/>
  <c r="K773" i="20"/>
  <c r="J773" i="20"/>
  <c r="I773" i="20"/>
  <c r="H773" i="20"/>
  <c r="K771" i="20"/>
  <c r="J771" i="20"/>
  <c r="I771" i="20"/>
  <c r="H771" i="20"/>
  <c r="K763" i="20"/>
  <c r="J763" i="20"/>
  <c r="I763" i="20"/>
  <c r="H763" i="20"/>
  <c r="K761" i="20"/>
  <c r="J761" i="20"/>
  <c r="I761" i="20"/>
  <c r="H761" i="20"/>
  <c r="K750" i="20"/>
  <c r="J750" i="20"/>
  <c r="I750" i="20"/>
  <c r="H750" i="20"/>
  <c r="K745" i="20"/>
  <c r="J745" i="20"/>
  <c r="I745" i="20"/>
  <c r="H745" i="20"/>
  <c r="K743" i="20"/>
  <c r="J743" i="20"/>
  <c r="I743" i="20"/>
  <c r="H743" i="20"/>
  <c r="K726" i="20"/>
  <c r="J726" i="20"/>
  <c r="I726" i="20"/>
  <c r="H726" i="20"/>
  <c r="K724" i="20"/>
  <c r="J724" i="20"/>
  <c r="I724" i="20"/>
  <c r="H724" i="20"/>
  <c r="K673" i="20"/>
  <c r="J673" i="20"/>
  <c r="I673" i="20"/>
  <c r="H673" i="20"/>
  <c r="K649" i="20"/>
  <c r="J649" i="20"/>
  <c r="I649" i="20"/>
  <c r="H649" i="20"/>
  <c r="K645" i="20"/>
  <c r="J645" i="20"/>
  <c r="I645" i="20"/>
  <c r="H645" i="20"/>
  <c r="K603" i="20"/>
  <c r="J603" i="20"/>
  <c r="I603" i="20"/>
  <c r="H603" i="20"/>
  <c r="K601" i="20"/>
  <c r="J601" i="20"/>
  <c r="I601" i="20"/>
  <c r="H601" i="20"/>
  <c r="K573" i="20"/>
  <c r="J573" i="20"/>
  <c r="I573" i="20"/>
  <c r="H573" i="20"/>
  <c r="K542" i="20"/>
  <c r="J542" i="20"/>
  <c r="I542" i="20"/>
  <c r="H542" i="20"/>
  <c r="K519" i="20"/>
  <c r="J519" i="20"/>
  <c r="I519" i="20"/>
  <c r="H519" i="20"/>
  <c r="K517" i="20"/>
  <c r="J517" i="20"/>
  <c r="I517" i="20"/>
  <c r="H517" i="20"/>
  <c r="K513" i="20"/>
  <c r="J513" i="20"/>
  <c r="I513" i="20"/>
  <c r="H513" i="20"/>
  <c r="K510" i="20"/>
  <c r="J510" i="20"/>
  <c r="I510" i="20"/>
  <c r="H510" i="20"/>
  <c r="K499" i="20"/>
  <c r="J499" i="20"/>
  <c r="I499" i="20"/>
  <c r="H499" i="20"/>
  <c r="K488" i="20"/>
  <c r="J488" i="20"/>
  <c r="I488" i="20"/>
  <c r="H488" i="20"/>
  <c r="K486" i="20"/>
  <c r="J486" i="20"/>
  <c r="I486" i="20"/>
  <c r="H486" i="20"/>
  <c r="K483" i="20"/>
  <c r="J483" i="20"/>
  <c r="I483" i="20"/>
  <c r="H483" i="20"/>
  <c r="K470" i="20"/>
  <c r="J470" i="20"/>
  <c r="I470" i="20"/>
  <c r="H470" i="20"/>
  <c r="K465" i="20"/>
  <c r="J465" i="20"/>
  <c r="I465" i="20"/>
  <c r="H465" i="20"/>
  <c r="K445" i="20"/>
  <c r="J445" i="20"/>
  <c r="I445" i="20"/>
  <c r="H445" i="20"/>
  <c r="K442" i="20"/>
  <c r="J442" i="20"/>
  <c r="I442" i="20"/>
  <c r="H442" i="20"/>
  <c r="K438" i="20"/>
  <c r="J438" i="20"/>
  <c r="I438" i="20"/>
  <c r="H438" i="20"/>
  <c r="K424" i="20"/>
  <c r="J424" i="20"/>
  <c r="I424" i="20"/>
  <c r="H424" i="20"/>
  <c r="K420" i="20"/>
  <c r="J420" i="20"/>
  <c r="I420" i="20"/>
  <c r="H420" i="20"/>
  <c r="K388" i="20"/>
  <c r="K965" i="20" s="1"/>
  <c r="J388" i="20"/>
  <c r="I388" i="20"/>
  <c r="H388" i="20"/>
  <c r="N379" i="20"/>
  <c r="N378" i="20"/>
  <c r="I342" i="1"/>
  <c r="J342" i="1"/>
  <c r="H342" i="1"/>
  <c r="K341" i="1"/>
  <c r="K340" i="1"/>
  <c r="K339" i="1"/>
  <c r="K338" i="1"/>
  <c r="K337" i="1"/>
  <c r="K336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342" i="1" s="1"/>
  <c r="K67" i="20" l="1"/>
  <c r="K321" i="20" s="1"/>
  <c r="H321" i="20"/>
  <c r="K372" i="20"/>
  <c r="I321" i="20"/>
  <c r="J321" i="20"/>
  <c r="H965" i="20"/>
  <c r="I965" i="20"/>
  <c r="J965" i="20"/>
  <c r="K322" i="20" l="1"/>
  <c r="H967" i="20"/>
  <c r="J967" i="20"/>
  <c r="I967" i="20"/>
  <c r="K967" i="20" l="1"/>
  <c r="J343" i="1"/>
  <c r="I343" i="1"/>
  <c r="K295" i="1" l="1"/>
  <c r="K343" i="1" s="1"/>
  <c r="H295" i="1"/>
  <c r="H343" i="1" s="1"/>
  <c r="N348" i="1" l="1"/>
  <c r="N347" i="1"/>
  <c r="K933" i="1" l="1"/>
  <c r="J933" i="1"/>
  <c r="I933" i="1"/>
  <c r="H933" i="1"/>
  <c r="K910" i="1"/>
  <c r="J910" i="1"/>
  <c r="I910" i="1"/>
  <c r="H910" i="1"/>
  <c r="K908" i="1"/>
  <c r="J908" i="1"/>
  <c r="I908" i="1"/>
  <c r="H908" i="1"/>
  <c r="K906" i="1"/>
  <c r="J906" i="1"/>
  <c r="I906" i="1"/>
  <c r="H906" i="1"/>
  <c r="K903" i="1"/>
  <c r="J903" i="1"/>
  <c r="I903" i="1"/>
  <c r="H903" i="1"/>
  <c r="K901" i="1"/>
  <c r="J901" i="1"/>
  <c r="I901" i="1"/>
  <c r="H901" i="1"/>
  <c r="K899" i="1"/>
  <c r="J899" i="1"/>
  <c r="I899" i="1"/>
  <c r="H899" i="1"/>
  <c r="K897" i="1"/>
  <c r="J897" i="1"/>
  <c r="I897" i="1"/>
  <c r="H897" i="1"/>
  <c r="K892" i="1"/>
  <c r="J892" i="1"/>
  <c r="I892" i="1"/>
  <c r="H892" i="1"/>
  <c r="K890" i="1"/>
  <c r="J890" i="1"/>
  <c r="I890" i="1"/>
  <c r="H890" i="1"/>
  <c r="K888" i="1"/>
  <c r="J888" i="1"/>
  <c r="I888" i="1"/>
  <c r="H888" i="1"/>
  <c r="K886" i="1"/>
  <c r="J886" i="1"/>
  <c r="I886" i="1"/>
  <c r="H886" i="1"/>
  <c r="K876" i="1"/>
  <c r="J876" i="1"/>
  <c r="I876" i="1"/>
  <c r="H876" i="1"/>
  <c r="K872" i="1"/>
  <c r="J872" i="1"/>
  <c r="I872" i="1"/>
  <c r="H872" i="1"/>
  <c r="K866" i="1"/>
  <c r="J866" i="1"/>
  <c r="I866" i="1"/>
  <c r="H866" i="1"/>
  <c r="K768" i="1"/>
  <c r="J768" i="1"/>
  <c r="I768" i="1"/>
  <c r="H768" i="1"/>
  <c r="K766" i="1"/>
  <c r="J766" i="1"/>
  <c r="I766" i="1"/>
  <c r="H766" i="1"/>
  <c r="K760" i="1"/>
  <c r="J760" i="1"/>
  <c r="I760" i="1"/>
  <c r="H760" i="1"/>
  <c r="K756" i="1"/>
  <c r="J756" i="1"/>
  <c r="I756" i="1"/>
  <c r="H756" i="1"/>
  <c r="K754" i="1"/>
  <c r="J754" i="1"/>
  <c r="I754" i="1"/>
  <c r="H754" i="1"/>
  <c r="K752" i="1"/>
  <c r="J752" i="1"/>
  <c r="I752" i="1"/>
  <c r="H752" i="1"/>
  <c r="K748" i="1"/>
  <c r="J748" i="1"/>
  <c r="I748" i="1"/>
  <c r="H748" i="1"/>
  <c r="K744" i="1"/>
  <c r="J744" i="1"/>
  <c r="I744" i="1"/>
  <c r="H744" i="1"/>
  <c r="K742" i="1"/>
  <c r="J742" i="1"/>
  <c r="I742" i="1"/>
  <c r="H742" i="1"/>
  <c r="K740" i="1"/>
  <c r="J740" i="1"/>
  <c r="I740" i="1"/>
  <c r="H740" i="1"/>
  <c r="K732" i="1"/>
  <c r="J732" i="1"/>
  <c r="I732" i="1"/>
  <c r="H732" i="1"/>
  <c r="K730" i="1"/>
  <c r="J730" i="1"/>
  <c r="I730" i="1"/>
  <c r="H730" i="1"/>
  <c r="K719" i="1"/>
  <c r="J719" i="1"/>
  <c r="I719" i="1"/>
  <c r="H719" i="1"/>
  <c r="K714" i="1"/>
  <c r="J714" i="1"/>
  <c r="I714" i="1"/>
  <c r="H714" i="1"/>
  <c r="K712" i="1"/>
  <c r="J712" i="1"/>
  <c r="I712" i="1"/>
  <c r="H712" i="1"/>
  <c r="K695" i="1"/>
  <c r="J695" i="1"/>
  <c r="I695" i="1"/>
  <c r="H695" i="1"/>
  <c r="K693" i="1"/>
  <c r="J693" i="1"/>
  <c r="I693" i="1"/>
  <c r="H693" i="1"/>
  <c r="K642" i="1"/>
  <c r="J642" i="1"/>
  <c r="I642" i="1"/>
  <c r="H642" i="1"/>
  <c r="K618" i="1"/>
  <c r="J618" i="1"/>
  <c r="I618" i="1"/>
  <c r="H618" i="1"/>
  <c r="K614" i="1"/>
  <c r="J614" i="1"/>
  <c r="I614" i="1"/>
  <c r="H614" i="1"/>
  <c r="K572" i="1"/>
  <c r="J572" i="1"/>
  <c r="I572" i="1"/>
  <c r="H572" i="1"/>
  <c r="K570" i="1"/>
  <c r="J570" i="1"/>
  <c r="I570" i="1"/>
  <c r="H570" i="1"/>
  <c r="K542" i="1"/>
  <c r="J542" i="1"/>
  <c r="I542" i="1"/>
  <c r="H542" i="1"/>
  <c r="K511" i="1"/>
  <c r="J511" i="1"/>
  <c r="I511" i="1"/>
  <c r="H511" i="1"/>
  <c r="K488" i="1"/>
  <c r="J488" i="1"/>
  <c r="I488" i="1"/>
  <c r="H488" i="1"/>
  <c r="K486" i="1"/>
  <c r="J486" i="1"/>
  <c r="I486" i="1"/>
  <c r="H486" i="1"/>
  <c r="K482" i="1"/>
  <c r="J482" i="1"/>
  <c r="I482" i="1"/>
  <c r="H482" i="1"/>
  <c r="K479" i="1"/>
  <c r="J479" i="1"/>
  <c r="I479" i="1"/>
  <c r="H479" i="1"/>
  <c r="K468" i="1"/>
  <c r="J468" i="1"/>
  <c r="I468" i="1"/>
  <c r="H468" i="1"/>
  <c r="K457" i="1"/>
  <c r="J457" i="1"/>
  <c r="I457" i="1"/>
  <c r="H457" i="1"/>
  <c r="K455" i="1"/>
  <c r="J455" i="1"/>
  <c r="I455" i="1"/>
  <c r="H455" i="1"/>
  <c r="K452" i="1"/>
  <c r="J452" i="1"/>
  <c r="I452" i="1"/>
  <c r="H452" i="1"/>
  <c r="K439" i="1"/>
  <c r="J439" i="1"/>
  <c r="I439" i="1"/>
  <c r="H439" i="1"/>
  <c r="K434" i="1"/>
  <c r="J434" i="1"/>
  <c r="I434" i="1"/>
  <c r="H434" i="1"/>
  <c r="K414" i="1"/>
  <c r="J414" i="1"/>
  <c r="I414" i="1"/>
  <c r="H414" i="1"/>
  <c r="K411" i="1"/>
  <c r="J411" i="1"/>
  <c r="I411" i="1"/>
  <c r="H411" i="1"/>
  <c r="K407" i="1"/>
  <c r="J407" i="1"/>
  <c r="I407" i="1"/>
  <c r="H407" i="1"/>
  <c r="K393" i="1"/>
  <c r="J393" i="1"/>
  <c r="I393" i="1"/>
  <c r="H393" i="1"/>
  <c r="K389" i="1"/>
  <c r="J389" i="1"/>
  <c r="I389" i="1"/>
  <c r="H389" i="1"/>
  <c r="K357" i="1"/>
  <c r="J357" i="1"/>
  <c r="I357" i="1"/>
  <c r="H357" i="1"/>
  <c r="H97" i="19"/>
  <c r="H93" i="19"/>
  <c r="K91" i="19"/>
  <c r="K90" i="19"/>
  <c r="K89" i="19"/>
  <c r="K88" i="19"/>
  <c r="K87" i="19"/>
  <c r="K86" i="19"/>
  <c r="K85" i="19"/>
  <c r="K84" i="19"/>
  <c r="K83" i="19"/>
  <c r="K82" i="19"/>
  <c r="K81" i="19"/>
  <c r="K80" i="19"/>
  <c r="K79" i="19"/>
  <c r="K78" i="19"/>
  <c r="K77" i="19"/>
  <c r="K76" i="19"/>
  <c r="K75" i="19"/>
  <c r="K74" i="19"/>
  <c r="K73" i="19"/>
  <c r="K72" i="19"/>
  <c r="K71" i="19"/>
  <c r="K70" i="19"/>
  <c r="K69" i="19"/>
  <c r="K68" i="19"/>
  <c r="K67" i="19"/>
  <c r="K66" i="19"/>
  <c r="K65" i="19"/>
  <c r="K64" i="19"/>
  <c r="K63" i="19"/>
  <c r="K62" i="19"/>
  <c r="K61" i="19"/>
  <c r="K60" i="19"/>
  <c r="K59" i="19"/>
  <c r="K58" i="19"/>
  <c r="K57" i="19"/>
  <c r="K56" i="19"/>
  <c r="K55" i="19"/>
  <c r="K54" i="19"/>
  <c r="K53" i="19"/>
  <c r="K52" i="19"/>
  <c r="K51" i="19"/>
  <c r="K50" i="19"/>
  <c r="K49" i="19"/>
  <c r="K48" i="19"/>
  <c r="K47" i="19"/>
  <c r="K46" i="19"/>
  <c r="K45" i="19"/>
  <c r="K44" i="19"/>
  <c r="K43" i="19"/>
  <c r="K42" i="19"/>
  <c r="K41" i="19"/>
  <c r="K40" i="19"/>
  <c r="K39" i="19"/>
  <c r="L38" i="19"/>
  <c r="K38" i="19"/>
  <c r="K37" i="19"/>
  <c r="K36" i="19"/>
  <c r="K35" i="19"/>
  <c r="K93" i="19" s="1"/>
  <c r="H31" i="19"/>
  <c r="H32" i="19" s="1"/>
  <c r="H95" i="19" s="1"/>
  <c r="K30" i="19"/>
  <c r="K29" i="19"/>
  <c r="K31" i="19" s="1"/>
  <c r="H27" i="19"/>
  <c r="K25" i="19"/>
  <c r="K24" i="19"/>
  <c r="K23" i="19"/>
  <c r="K22" i="19"/>
  <c r="K21" i="19"/>
  <c r="K20" i="19"/>
  <c r="K19" i="19"/>
  <c r="K18" i="19"/>
  <c r="K17" i="19"/>
  <c r="K16" i="19"/>
  <c r="K15" i="19"/>
  <c r="K14" i="19"/>
  <c r="K13" i="19"/>
  <c r="K12" i="19"/>
  <c r="K11" i="19"/>
  <c r="K10" i="19"/>
  <c r="K9" i="19"/>
  <c r="K8" i="19"/>
  <c r="K7" i="19"/>
  <c r="K6" i="19"/>
  <c r="K5" i="19"/>
  <c r="K4" i="19"/>
  <c r="K3" i="19"/>
  <c r="K27" i="19" s="1"/>
  <c r="K32" i="19" s="1"/>
  <c r="H938" i="1"/>
  <c r="I934" i="1" l="1"/>
  <c r="J934" i="1"/>
  <c r="K934" i="1"/>
  <c r="H934" i="1"/>
  <c r="H99" i="19"/>
  <c r="K97" i="19"/>
  <c r="K98" i="19" s="1"/>
  <c r="H178" i="3" l="1"/>
  <c r="I32" i="16"/>
  <c r="I176" i="16"/>
  <c r="J36" i="18"/>
  <c r="J115" i="18"/>
  <c r="J75" i="18"/>
  <c r="J52" i="18"/>
  <c r="J41" i="18"/>
  <c r="H936" i="1" l="1"/>
  <c r="J42" i="18"/>
  <c r="J117" i="18" s="1"/>
  <c r="H940" i="1" l="1"/>
  <c r="M43" i="17"/>
  <c r="N43" i="17" s="1"/>
  <c r="I174" i="16" l="1"/>
  <c r="I178" i="16" s="1"/>
  <c r="H144" i="12"/>
  <c r="J120" i="18"/>
  <c r="J122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Leonardo</author>
  </authors>
  <commentList>
    <comment ref="B2" authorId="0" shapeId="0" xr:uid="{3A92F90F-E0EC-4DA6-B498-74F01A8AA9FF}">
      <text>
        <r>
          <rPr>
            <b/>
            <sz val="9"/>
            <color indexed="81"/>
            <rFont val="Tahoma"/>
            <family val="2"/>
          </rPr>
          <t>Para el tipo de documento 31–
Nit, si se conoce debe diligenciarse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<sst xmlns="http://schemas.openxmlformats.org/spreadsheetml/2006/main" count="16549" uniqueCount="1338">
  <si>
    <r>
      <rPr>
        <sz val="3.5"/>
        <rFont val="Verdana"/>
        <family val="2"/>
      </rPr>
      <t>Prenda Acciones CAC</t>
    </r>
  </si>
  <si>
    <r>
      <rPr>
        <b/>
        <sz val="3.5"/>
        <rFont val="Verdana"/>
        <family val="2"/>
      </rPr>
      <t>CRÉDITOS CONDICIONALES Y CONTINGENTES</t>
    </r>
  </si>
  <si>
    <t>VALORAR FUTURO S.A. - 900.346.569-9</t>
  </si>
  <si>
    <t>Cuenta</t>
  </si>
  <si>
    <t>Nombre</t>
  </si>
  <si>
    <t>Nit</t>
  </si>
  <si>
    <t>Nombre Nit</t>
  </si>
  <si>
    <t>Saldo Anterior</t>
  </si>
  <si>
    <t>Débitos</t>
  </si>
  <si>
    <t>Créditos</t>
  </si>
  <si>
    <t>Nuevo Saldo</t>
  </si>
  <si>
    <t>21051003</t>
  </si>
  <si>
    <t>BANCOLOMBIA- OBLIG #5980081822</t>
  </si>
  <si>
    <t xml:space="preserve">   890.903.938-8</t>
  </si>
  <si>
    <t xml:space="preserve">BANCOLOMBIA S.A.              </t>
  </si>
  <si>
    <t>21052501</t>
  </si>
  <si>
    <t xml:space="preserve">BANCOLOMBIA VISA #4212        </t>
  </si>
  <si>
    <t>21052502</t>
  </si>
  <si>
    <t xml:space="preserve">BANCOLOMBIA VISA #5677        </t>
  </si>
  <si>
    <t>21950501</t>
  </si>
  <si>
    <t xml:space="preserve">MUTUO TERCEROS                </t>
  </si>
  <si>
    <t xml:space="preserve">       675.237-5</t>
  </si>
  <si>
    <t xml:space="preserve">JORGE ENRIQUE ALVAREZ ARANGO  </t>
  </si>
  <si>
    <t xml:space="preserve">    15.258.348-0</t>
  </si>
  <si>
    <t xml:space="preserve">LARRY AUGUSTO MEJIA TEJADA    </t>
  </si>
  <si>
    <t xml:space="preserve">    21.281.141-1</t>
  </si>
  <si>
    <t xml:space="preserve">LUZ ELENA RESTREPO DE ISAZA   </t>
  </si>
  <si>
    <t xml:space="preserve">    32.455.369-1</t>
  </si>
  <si>
    <t xml:space="preserve">ELVIA ROSA RESTREPO MUÑOZ     </t>
  </si>
  <si>
    <t xml:space="preserve">    32.529.027-7</t>
  </si>
  <si>
    <t xml:space="preserve">LUZ AMPARO TEJADA DURANGO     </t>
  </si>
  <si>
    <t xml:space="preserve">    42.883.442-3</t>
  </si>
  <si>
    <t xml:space="preserve">MARIA PATRICIA CASTRO GOMEZ   </t>
  </si>
  <si>
    <t xml:space="preserve">    43.082.909-7</t>
  </si>
  <si>
    <t xml:space="preserve">GLORIA PATRICIA MEJIA TEJADA  </t>
  </si>
  <si>
    <t xml:space="preserve">    43.563.935-3</t>
  </si>
  <si>
    <t xml:space="preserve">GLORIA MATILDE ARANGO ALVAREZ </t>
  </si>
  <si>
    <t xml:space="preserve">    70.114.601-1</t>
  </si>
  <si>
    <t xml:space="preserve">RICARDO TORO LUDEKE           </t>
  </si>
  <si>
    <t xml:space="preserve">   830.109.772-9</t>
  </si>
  <si>
    <t xml:space="preserve">INVERSIONES CORREA S A S      </t>
  </si>
  <si>
    <t xml:space="preserve">   890.912.584-2</t>
  </si>
  <si>
    <t xml:space="preserve">LAS PERDICES S.A.S.           </t>
  </si>
  <si>
    <t xml:space="preserve">   900.678.425-1</t>
  </si>
  <si>
    <t xml:space="preserve">CAVALA RESTREPO S.A.S.        </t>
  </si>
  <si>
    <t xml:space="preserve"> 1.037.607.980-5</t>
  </si>
  <si>
    <t xml:space="preserve">ESTEBAN TORO ISAZA            </t>
  </si>
  <si>
    <t xml:space="preserve"> 1.037.656.186-2</t>
  </si>
  <si>
    <t xml:space="preserve">SANTIAGO BLANCO MEJIA         </t>
  </si>
  <si>
    <t xml:space="preserve"> 1.128.266.753-5</t>
  </si>
  <si>
    <t xml:space="preserve">CRISTINA TORO ISAZA           </t>
  </si>
  <si>
    <t>21950502</t>
  </si>
  <si>
    <t xml:space="preserve">MUTUO NOMINA                  </t>
  </si>
  <si>
    <t xml:space="preserve">    38.867.169-5</t>
  </si>
  <si>
    <t xml:space="preserve">GLORIA AMPARO TIGREROS OSORIO </t>
  </si>
  <si>
    <t xml:space="preserve">    79.043.872-8</t>
  </si>
  <si>
    <t xml:space="preserve">EUGENIO BUENO BERMUDEZ        </t>
  </si>
  <si>
    <t xml:space="preserve"> 1.152.694.310-9</t>
  </si>
  <si>
    <t xml:space="preserve">LISETH CAROLINA CASTRO BERRIO </t>
  </si>
  <si>
    <t>21950503</t>
  </si>
  <si>
    <t>MUTUO TERCEROS MONEDA EXTRANJE</t>
  </si>
  <si>
    <t>21950509</t>
  </si>
  <si>
    <t xml:space="preserve">PRESTAMOS INDIRECTOS          </t>
  </si>
  <si>
    <t>21950510</t>
  </si>
  <si>
    <t xml:space="preserve">OTROS PRESTAMOS               </t>
  </si>
  <si>
    <t>21950516</t>
  </si>
  <si>
    <t xml:space="preserve">PRESTAMO-TCR BANCO OCCIDENTE  </t>
  </si>
  <si>
    <t xml:space="preserve">   890.300.279-4</t>
  </si>
  <si>
    <t xml:space="preserve">BANCO DE OCCIDENTE            </t>
  </si>
  <si>
    <t>21950517</t>
  </si>
  <si>
    <t>PRESTAMO-TCR SCOTIABANK COLPAT</t>
  </si>
  <si>
    <t xml:space="preserve">   860.034.594-1</t>
  </si>
  <si>
    <t xml:space="preserve">SCOTIABANK COLPATRIA S.A.     </t>
  </si>
  <si>
    <t>21950518</t>
  </si>
  <si>
    <t>PRESTAMO-TCR BANCOLOMBIA PMEJI</t>
  </si>
  <si>
    <t>21950520</t>
  </si>
  <si>
    <t xml:space="preserve">PRESTAMO-NATILLERA            </t>
  </si>
  <si>
    <t>21950528</t>
  </si>
  <si>
    <t>AVANCES TCRED. BANCO OCCIDENTE</t>
  </si>
  <si>
    <t>21950530</t>
  </si>
  <si>
    <t xml:space="preserve">CRED.LIBRE INVERS.BANCOOMEVA  </t>
  </si>
  <si>
    <t xml:space="preserve">   900.406.150-5</t>
  </si>
  <si>
    <t xml:space="preserve">BANCO COOMEVA S.A.            </t>
  </si>
  <si>
    <t>23052002</t>
  </si>
  <si>
    <t xml:space="preserve">NUOVO ALIMENTOS               </t>
  </si>
  <si>
    <t xml:space="preserve">   901.038.686-5</t>
  </si>
  <si>
    <t xml:space="preserve">NUOVO ALIMENTOS S.A.S         </t>
  </si>
  <si>
    <t>233505</t>
  </si>
  <si>
    <t xml:space="preserve">GASTOS FINANCIEROS            </t>
  </si>
  <si>
    <t xml:space="preserve">    70.075.993-5</t>
  </si>
  <si>
    <t>CARLOS ALBERTO ESTRADA MONTOYA</t>
  </si>
  <si>
    <t xml:space="preserve">    98.543.267-6</t>
  </si>
  <si>
    <t xml:space="preserve">LUIS GERMAN MESA RESTREPO     </t>
  </si>
  <si>
    <t xml:space="preserve">   900.642.494-4</t>
  </si>
  <si>
    <t xml:space="preserve">BAHIAZUL S.A.S.               </t>
  </si>
  <si>
    <t>233510</t>
  </si>
  <si>
    <t xml:space="preserve">GASTOS LEGALES                </t>
  </si>
  <si>
    <t xml:space="preserve">     8.293.541-9</t>
  </si>
  <si>
    <t>GUSTAVO ALBERTO PALACIO SALDAR</t>
  </si>
  <si>
    <t>233520</t>
  </si>
  <si>
    <t xml:space="preserve">COMISIONES                    </t>
  </si>
  <si>
    <t xml:space="preserve">   800.203.186-5</t>
  </si>
  <si>
    <t>CASA DE BOLSA S. A. SOCIEDAD C</t>
  </si>
  <si>
    <t>233525</t>
  </si>
  <si>
    <t xml:space="preserve">HONORARIOS                    </t>
  </si>
  <si>
    <t xml:space="preserve">     8.319.482-7</t>
  </si>
  <si>
    <t xml:space="preserve">JUAN DAVID VIEIRA FERNANDEZ   </t>
  </si>
  <si>
    <t xml:space="preserve">    70.048.683-2</t>
  </si>
  <si>
    <t xml:space="preserve">RODRIGO VELASQUEZ URIBE       </t>
  </si>
  <si>
    <t xml:space="preserve">    70.114.524-2</t>
  </si>
  <si>
    <t xml:space="preserve">OSCAR LEON HIDALGO MONTOYA    </t>
  </si>
  <si>
    <t xml:space="preserve">    70.553.661-6</t>
  </si>
  <si>
    <t>CARLOS SANTIAGO RESTREPO POSAD</t>
  </si>
  <si>
    <t xml:space="preserve">    71.360.877-4</t>
  </si>
  <si>
    <t xml:space="preserve">JUAN FELIPE BUSTAMANTE TORO   </t>
  </si>
  <si>
    <t xml:space="preserve">   800.015.821-8</t>
  </si>
  <si>
    <t xml:space="preserve">CONTABLER S.A.                </t>
  </si>
  <si>
    <t xml:space="preserve">   900.526.227-8</t>
  </si>
  <si>
    <t xml:space="preserve">IMPACTOS LITO-GRAFICOS S.A.S  </t>
  </si>
  <si>
    <t xml:space="preserve">   900.650.302-2</t>
  </si>
  <si>
    <t xml:space="preserve">A Y L CONSULTORIA S.A.S       </t>
  </si>
  <si>
    <t xml:space="preserve">   900.692.039-1</t>
  </si>
  <si>
    <t xml:space="preserve">LETRAS COMUNICACIONES S.A.S   </t>
  </si>
  <si>
    <t xml:space="preserve"> 1.039.446.866-9</t>
  </si>
  <si>
    <t xml:space="preserve">TATIANA MARIA SALAZAR RIOS    </t>
  </si>
  <si>
    <t>233540</t>
  </si>
  <si>
    <t xml:space="preserve">ARRENDAMIENTOS                </t>
  </si>
  <si>
    <t xml:space="preserve">    38.142.539-5</t>
  </si>
  <si>
    <t xml:space="preserve">MARIA ALEXANDRA LILIANA REYES </t>
  </si>
  <si>
    <t xml:space="preserve">    80.414.247-0</t>
  </si>
  <si>
    <t xml:space="preserve">HERNAN MAURICIO MOLANO LEON   </t>
  </si>
  <si>
    <t>233550</t>
  </si>
  <si>
    <t xml:space="preserve">SERVICIOS PUBLICOS            </t>
  </si>
  <si>
    <t xml:space="preserve">   800.153.993-7</t>
  </si>
  <si>
    <t xml:space="preserve">COMCEL S.A.                   </t>
  </si>
  <si>
    <t>233555</t>
  </si>
  <si>
    <t xml:space="preserve">SEGUROS                       </t>
  </si>
  <si>
    <t xml:space="preserve">   860.037.707-9</t>
  </si>
  <si>
    <t xml:space="preserve">SBS SEGUROS COLOMBIA S A      </t>
  </si>
  <si>
    <t xml:space="preserve">   890.908.570-4</t>
  </si>
  <si>
    <t xml:space="preserve">TECSEGUROS S.A. CORREDORES DE </t>
  </si>
  <si>
    <t xml:space="preserve">OTROS                         </t>
  </si>
  <si>
    <t>23359506</t>
  </si>
  <si>
    <t xml:space="preserve">LICENCIAS                     </t>
  </si>
  <si>
    <t xml:space="preserve">   830.048.145-8</t>
  </si>
  <si>
    <t xml:space="preserve">SIIGO S.A. S                  </t>
  </si>
  <si>
    <t xml:space="preserve">    IE6364992H  </t>
  </si>
  <si>
    <t>ADOBE SYSTEMS SOFTWARE IRELAND</t>
  </si>
  <si>
    <t xml:space="preserve">   DE245838579  </t>
  </si>
  <si>
    <t xml:space="preserve">TEAMVIEWER GERMANY GMBH       </t>
  </si>
  <si>
    <t>23359511</t>
  </si>
  <si>
    <t xml:space="preserve">REEMBOLSO DE GASTOS           </t>
  </si>
  <si>
    <t xml:space="preserve">    79.154.940-7</t>
  </si>
  <si>
    <t xml:space="preserve">JUAN CAMILO VALLEJO ARANGO    </t>
  </si>
  <si>
    <t xml:space="preserve">    79.245.575-2</t>
  </si>
  <si>
    <t xml:space="preserve">CARLOS ENRRIQUE CORREA PINEDO </t>
  </si>
  <si>
    <t>23359516</t>
  </si>
  <si>
    <t>HERRAMNIENTAS, RPTOS, ACCESORI</t>
  </si>
  <si>
    <t>23359518</t>
  </si>
  <si>
    <t xml:space="preserve">OTRAS ATENCIONES              </t>
  </si>
  <si>
    <t>23450501</t>
  </si>
  <si>
    <t xml:space="preserve">IMPUESTO FACILIDAD DE PAGO    </t>
  </si>
  <si>
    <t xml:space="preserve">   800.197.268-4</t>
  </si>
  <si>
    <t xml:space="preserve">DIAN                          </t>
  </si>
  <si>
    <t>23450502</t>
  </si>
  <si>
    <t xml:space="preserve">INTERESES FACILIDAD DE PAGO   </t>
  </si>
  <si>
    <t>23450503</t>
  </si>
  <si>
    <t xml:space="preserve">SANCION FACILIDAD DE PAGO     </t>
  </si>
  <si>
    <t>23450504</t>
  </si>
  <si>
    <t>INTERESES FACILIDAD DE PAGO/23</t>
  </si>
  <si>
    <t>23450505</t>
  </si>
  <si>
    <t xml:space="preserve">SANCION FACILIDAD DE PAGO/23  </t>
  </si>
  <si>
    <t>23450506</t>
  </si>
  <si>
    <t>INTERESES FACILIDAD DE PAGO/24</t>
  </si>
  <si>
    <t>23450507</t>
  </si>
  <si>
    <t xml:space="preserve">SANCION FACILIDAD DE PAGO/24  </t>
  </si>
  <si>
    <t>23451001</t>
  </si>
  <si>
    <t>23451002</t>
  </si>
  <si>
    <t>23451003</t>
  </si>
  <si>
    <t>23451004</t>
  </si>
  <si>
    <t>23650505</t>
  </si>
  <si>
    <t xml:space="preserve">SALARIOS ART. 383             </t>
  </si>
  <si>
    <t>23650590</t>
  </si>
  <si>
    <t xml:space="preserve">PAGOS                         </t>
  </si>
  <si>
    <t>23651511</t>
  </si>
  <si>
    <t xml:space="preserve">HONORARIOS - 11%              </t>
  </si>
  <si>
    <t>23651590</t>
  </si>
  <si>
    <t>23652536</t>
  </si>
  <si>
    <t>SERVICIOS - 3.5% LICENCIAMIENT</t>
  </si>
  <si>
    <t>23652590</t>
  </si>
  <si>
    <t>23653035</t>
  </si>
  <si>
    <t xml:space="preserve">ARRENDAMIENTOS - 3.5%         </t>
  </si>
  <si>
    <t>23653090</t>
  </si>
  <si>
    <t>23653507</t>
  </si>
  <si>
    <t xml:space="preserve">REND. FROS 7%                 </t>
  </si>
  <si>
    <t xml:space="preserve">    70.555.662-2</t>
  </si>
  <si>
    <t xml:space="preserve">SERGIO TAMAYO URIBE           </t>
  </si>
  <si>
    <t>23653590</t>
  </si>
  <si>
    <t>23657506</t>
  </si>
  <si>
    <t xml:space="preserve">AUTORETENCION RENTA 1.10%     </t>
  </si>
  <si>
    <t>23657590</t>
  </si>
  <si>
    <t>23659001</t>
  </si>
  <si>
    <t xml:space="preserve">PAGOS RTE FTE AÑO 2022        </t>
  </si>
  <si>
    <t>23659002</t>
  </si>
  <si>
    <t xml:space="preserve">PAGOS RTE FTE AÑO 2023        </t>
  </si>
  <si>
    <t>23659003</t>
  </si>
  <si>
    <t xml:space="preserve">PAGOS RTE FTE AÑO 2024        </t>
  </si>
  <si>
    <t>23700502</t>
  </si>
  <si>
    <t xml:space="preserve">EPS SURA                      </t>
  </si>
  <si>
    <t xml:space="preserve">   800.088.702-2</t>
  </si>
  <si>
    <t xml:space="preserve">E.P.S SURA                    </t>
  </si>
  <si>
    <t xml:space="preserve">   900.346.569-9</t>
  </si>
  <si>
    <t xml:space="preserve">VALORAR FUTURO S.A.           </t>
  </si>
  <si>
    <t>23700503</t>
  </si>
  <si>
    <t xml:space="preserve">COMPENSAR                     </t>
  </si>
  <si>
    <t>23700506</t>
  </si>
  <si>
    <t xml:space="preserve">NUEVA EPS                     </t>
  </si>
  <si>
    <t>23700601</t>
  </si>
  <si>
    <t xml:space="preserve">A.R.P.SURA                    </t>
  </si>
  <si>
    <t xml:space="preserve">   890.903.790-5</t>
  </si>
  <si>
    <t>SURAMERICANA DE SEGUROS DE VID</t>
  </si>
  <si>
    <t>23701001</t>
  </si>
  <si>
    <t xml:space="preserve">APORTES I.C.B.F.              </t>
  </si>
  <si>
    <t xml:space="preserve">   899.999.239-2</t>
  </si>
  <si>
    <t xml:space="preserve">I.C.B.F.                      </t>
  </si>
  <si>
    <t>23701002</t>
  </si>
  <si>
    <t xml:space="preserve">APORTES SENA                  </t>
  </si>
  <si>
    <t xml:space="preserve">   899.999.034-1</t>
  </si>
  <si>
    <t xml:space="preserve">SENA                          </t>
  </si>
  <si>
    <t>23701003</t>
  </si>
  <si>
    <t xml:space="preserve">APORTES COMFAMA               </t>
  </si>
  <si>
    <t xml:space="preserve">   890.900.841-9</t>
  </si>
  <si>
    <t xml:space="preserve">COMFAMA                       </t>
  </si>
  <si>
    <t>23701004</t>
  </si>
  <si>
    <t xml:space="preserve">APORTES COMPENSAR             </t>
  </si>
  <si>
    <t xml:space="preserve">   860.066.942-7</t>
  </si>
  <si>
    <t xml:space="preserve">CAJA DE COMPENSACION FAMILIAR </t>
  </si>
  <si>
    <t>23704501</t>
  </si>
  <si>
    <t xml:space="preserve">PROTECCION                    </t>
  </si>
  <si>
    <t xml:space="preserve">   800.229.739-0</t>
  </si>
  <si>
    <t xml:space="preserve">PROTECCION S.A.               </t>
  </si>
  <si>
    <t>23704502</t>
  </si>
  <si>
    <t xml:space="preserve">PORVENIR                      </t>
  </si>
  <si>
    <t xml:space="preserve">   800.224.808-8</t>
  </si>
  <si>
    <t>23704503</t>
  </si>
  <si>
    <t xml:space="preserve">COLPENSIONES                  </t>
  </si>
  <si>
    <t xml:space="preserve">   900.336.004-7</t>
  </si>
  <si>
    <t xml:space="preserve">ADMINISTRADORA COLOMBIANA DE  </t>
  </si>
  <si>
    <t>23704504</t>
  </si>
  <si>
    <t xml:space="preserve">OLD MUTUAL                    </t>
  </si>
  <si>
    <t>23704505</t>
  </si>
  <si>
    <t xml:space="preserve">COLFONDOS                     </t>
  </si>
  <si>
    <t>23709501</t>
  </si>
  <si>
    <t xml:space="preserve">AFC BANCOLOMBIA               </t>
  </si>
  <si>
    <t>23709502</t>
  </si>
  <si>
    <t>APORTES VOLUNTARIOS PROTECCION</t>
  </si>
  <si>
    <t>238095</t>
  </si>
  <si>
    <t xml:space="preserve">   890.926.985-3</t>
  </si>
  <si>
    <t>AGROSILICIUM MEJISULFATOS S.A.</t>
  </si>
  <si>
    <t>24080119</t>
  </si>
  <si>
    <t xml:space="preserve">IVA EN VENTAS - 19%           </t>
  </si>
  <si>
    <t xml:space="preserve">   900.409.702-4</t>
  </si>
  <si>
    <t>FONDO DE CAPITAL PRIVADO VALOR</t>
  </si>
  <si>
    <t xml:space="preserve">   900.565.021-4</t>
  </si>
  <si>
    <t>AMS - ADVANCED MEASUREMENT SYS</t>
  </si>
  <si>
    <t xml:space="preserve">   900.971.705-4</t>
  </si>
  <si>
    <t xml:space="preserve">MAQUIL-SEC S.A.S              </t>
  </si>
  <si>
    <t>24080230</t>
  </si>
  <si>
    <t xml:space="preserve">IVA EN DEVOL. SERVICIOS 19%   </t>
  </si>
  <si>
    <t xml:space="preserve">   900.092.385-9</t>
  </si>
  <si>
    <t>UNE EPM TELECOMUNICACIONES S.A</t>
  </si>
  <si>
    <t>24080245</t>
  </si>
  <si>
    <t xml:space="preserve">IVA EN COMPRAS - 19%          </t>
  </si>
  <si>
    <t xml:space="preserve">   800.069.933-6</t>
  </si>
  <si>
    <t xml:space="preserve">COMODIN S.A.S                 </t>
  </si>
  <si>
    <t xml:space="preserve">   811.017.712-2</t>
  </si>
  <si>
    <t xml:space="preserve">TONER EXPRESS S.A.S.          </t>
  </si>
  <si>
    <t xml:space="preserve">   900.276.962-1</t>
  </si>
  <si>
    <t xml:space="preserve">KOBA COLOMBIA S.A.S.          </t>
  </si>
  <si>
    <t xml:space="preserve">   900.943.243-4</t>
  </si>
  <si>
    <t xml:space="preserve">SURAMERICA COMERCIAL S.A.S.   </t>
  </si>
  <si>
    <t>24080265</t>
  </si>
  <si>
    <t xml:space="preserve">IVA EN SERVICIOS - 19%        </t>
  </si>
  <si>
    <t xml:space="preserve">    70.079.634-4</t>
  </si>
  <si>
    <t xml:space="preserve">VLADIMIR RESTREPO LONDOÑO     </t>
  </si>
  <si>
    <t xml:space="preserve">   811.029.989-7</t>
  </si>
  <si>
    <t xml:space="preserve">IMPORMARCAS S.A.S             </t>
  </si>
  <si>
    <t>24089001</t>
  </si>
  <si>
    <t xml:space="preserve">IVA X PAGAR BIM 6-2022        </t>
  </si>
  <si>
    <t>24089002</t>
  </si>
  <si>
    <t xml:space="preserve">IVA X PAGAR - CUAT 1-2023     </t>
  </si>
  <si>
    <t>24089003</t>
  </si>
  <si>
    <t xml:space="preserve">IVA X PAGAR CUAT 2-2023       </t>
  </si>
  <si>
    <t>24089004</t>
  </si>
  <si>
    <t xml:space="preserve">IVA X PAGAR CUAT 3-2023       </t>
  </si>
  <si>
    <t>241205</t>
  </si>
  <si>
    <t xml:space="preserve">VIGENCIA FISCAL CORRIENTE     </t>
  </si>
  <si>
    <t xml:space="preserve">   890.905.211-1</t>
  </si>
  <si>
    <t xml:space="preserve">MUNICIPIO DE MEDELLIN         </t>
  </si>
  <si>
    <t>24127505</t>
  </si>
  <si>
    <t xml:space="preserve">AUTORETENCION ICA 0.001%      </t>
  </si>
  <si>
    <t>24127590</t>
  </si>
  <si>
    <t xml:space="preserve">SALARIOS POR PAGAR            </t>
  </si>
  <si>
    <t>250505</t>
  </si>
  <si>
    <t xml:space="preserve">    71.792.041-8</t>
  </si>
  <si>
    <t xml:space="preserve">LUIS CAMILO ROBLEDO PERDOMO   </t>
  </si>
  <si>
    <t xml:space="preserve"> 1.037.652.690-5</t>
  </si>
  <si>
    <t xml:space="preserve">MARIA JOSE BALLESTA RUA       </t>
  </si>
  <si>
    <t>251010</t>
  </si>
  <si>
    <t>LEY 50 DE 1990 Y NORMAS POSTER</t>
  </si>
  <si>
    <t xml:space="preserve">INTERESES SOBRE CESANTÍAS     </t>
  </si>
  <si>
    <t>251505</t>
  </si>
  <si>
    <t xml:space="preserve">PRIMA DE SERVICIOS            </t>
  </si>
  <si>
    <t>252005</t>
  </si>
  <si>
    <t xml:space="preserve">VACACIONES CONSOLIDADAS       </t>
  </si>
  <si>
    <t>252505</t>
  </si>
  <si>
    <t>280505</t>
  </si>
  <si>
    <t xml:space="preserve">DE CLIENTES                   </t>
  </si>
  <si>
    <t>Etiquetas de fila</t>
  </si>
  <si>
    <t>Total general</t>
  </si>
  <si>
    <t>Suma de Nuevo Saldo</t>
  </si>
  <si>
    <t>DIAN</t>
  </si>
  <si>
    <t>MUNICIPIO DE MEDELLIN</t>
  </si>
  <si>
    <t>Clase de Crédito</t>
  </si>
  <si>
    <t>Obligación</t>
  </si>
  <si>
    <t>Nombre o Razón Social</t>
  </si>
  <si>
    <t>Nit o Cédula de Ciudadanía</t>
  </si>
  <si>
    <t>Dirección de Notificación Acreedor</t>
  </si>
  <si>
    <t>Saldo Capital por Pagar</t>
  </si>
  <si>
    <t>Saldo por Pagar Intereses</t>
  </si>
  <si>
    <t>Valor Sanciones por Pagar</t>
  </si>
  <si>
    <t>Saldo a la Fecha de Corte de la Solicitud</t>
  </si>
  <si>
    <t>Tasa del crédito</t>
  </si>
  <si>
    <t>Fecha de Inicio de la Obligacion</t>
  </si>
  <si>
    <t>Fecha Vencimiento</t>
  </si>
  <si>
    <t>Obligación garantizada</t>
  </si>
  <si>
    <t>Detalle de Garantia</t>
  </si>
  <si>
    <t>#5980081822</t>
  </si>
  <si>
    <t>BANCOLOMBIA</t>
  </si>
  <si>
    <t xml:space="preserve">VISA #4212      </t>
  </si>
  <si>
    <t>VISA #5677</t>
  </si>
  <si>
    <t>SS y Parafiscales</t>
  </si>
  <si>
    <t xml:space="preserve">COMFAMA               </t>
  </si>
  <si>
    <t xml:space="preserve">COMPENSAR             </t>
  </si>
  <si>
    <t xml:space="preserve">I.C.B.F.              </t>
  </si>
  <si>
    <t xml:space="preserve">SENA                  </t>
  </si>
  <si>
    <t>Dif</t>
  </si>
  <si>
    <t>(en blanco)</t>
  </si>
  <si>
    <t>SF PASIVOS</t>
  </si>
  <si>
    <t xml:space="preserve">Número identificación </t>
  </si>
  <si>
    <t>DV</t>
  </si>
  <si>
    <t xml:space="preserve">Primer apellido </t>
  </si>
  <si>
    <t xml:space="preserve">Segundo apellido </t>
  </si>
  <si>
    <t xml:space="preserve">Primer nombre </t>
  </si>
  <si>
    <t>Otros nombres</t>
  </si>
  <si>
    <t xml:space="preserve">Razón social </t>
  </si>
  <si>
    <t>Dirección</t>
  </si>
  <si>
    <t>Código dpto.</t>
  </si>
  <si>
    <t>Código mcp</t>
  </si>
  <si>
    <t>País de residencia o domicilio</t>
  </si>
  <si>
    <t>43563935</t>
  </si>
  <si>
    <t>ARANGO</t>
  </si>
  <si>
    <t>ALVAREZ</t>
  </si>
  <si>
    <t>GLORIA</t>
  </si>
  <si>
    <t>MATILDE</t>
  </si>
  <si>
    <t>CR 45 1 191 AP 910</t>
  </si>
  <si>
    <t>05</t>
  </si>
  <si>
    <t>001</t>
  </si>
  <si>
    <t>169</t>
  </si>
  <si>
    <t>70114601</t>
  </si>
  <si>
    <t>TORO</t>
  </si>
  <si>
    <t>LUDEKE</t>
  </si>
  <si>
    <t>RICARDO</t>
  </si>
  <si>
    <t/>
  </si>
  <si>
    <t>CL 18 AA SUR 29 C 170 CA 102</t>
  </si>
  <si>
    <t>675237</t>
  </si>
  <si>
    <t>JORGE</t>
  </si>
  <si>
    <t>ENRIQUE</t>
  </si>
  <si>
    <t>CL 5 45 121</t>
  </si>
  <si>
    <t>15258348</t>
  </si>
  <si>
    <t>MEJIA</t>
  </si>
  <si>
    <t>TEJADA</t>
  </si>
  <si>
    <t>LARRY</t>
  </si>
  <si>
    <t>AUGUSTO</t>
  </si>
  <si>
    <t>CR 46 A 42 SUR 75 AP 208 CONDOMINIO 3 MILAN</t>
  </si>
  <si>
    <t>266</t>
  </si>
  <si>
    <t>21281141</t>
  </si>
  <si>
    <t>RESTREPO</t>
  </si>
  <si>
    <t>DE ISAZA</t>
  </si>
  <si>
    <t>LUZ</t>
  </si>
  <si>
    <t>ELENA</t>
  </si>
  <si>
    <t>CL 18 AA SUR 29 C 170 CA 102 URB SAN SEBASTIAN</t>
  </si>
  <si>
    <t>32455369</t>
  </si>
  <si>
    <t>MUÑOZ</t>
  </si>
  <si>
    <t>ELVIA</t>
  </si>
  <si>
    <t>ROSA</t>
  </si>
  <si>
    <t>CR 73 28 24</t>
  </si>
  <si>
    <t>32529027</t>
  </si>
  <si>
    <t>DURANGO</t>
  </si>
  <si>
    <t>AMPARO</t>
  </si>
  <si>
    <t>CR 46 A 42 SUR 75 AP 208 CONDOMINIO 3  MILAN</t>
  </si>
  <si>
    <t>42883442</t>
  </si>
  <si>
    <t>CASTRO</t>
  </si>
  <si>
    <t>GOMEZ</t>
  </si>
  <si>
    <t>MARIA</t>
  </si>
  <si>
    <t>PATRICIA</t>
  </si>
  <si>
    <t>CR 27  36 SUR 35 BL 1 AP 502 ED BOSQUE EL CHUZCAL PH</t>
  </si>
  <si>
    <t>43082909</t>
  </si>
  <si>
    <t>CR 46 A 42 SUR 75 AP 511 BL 7</t>
  </si>
  <si>
    <t>70555662</t>
  </si>
  <si>
    <t>TAMAYO</t>
  </si>
  <si>
    <t>URIBE</t>
  </si>
  <si>
    <t>SERGIO</t>
  </si>
  <si>
    <t>CL 10 D  25 173  INT 303</t>
  </si>
  <si>
    <t>71792041</t>
  </si>
  <si>
    <t>ROBLEDO</t>
  </si>
  <si>
    <t>PERDOMO</t>
  </si>
  <si>
    <t>LUIS</t>
  </si>
  <si>
    <t>CAMILO</t>
  </si>
  <si>
    <t>CR 30 A 8  47  AP 904</t>
  </si>
  <si>
    <t>79154940</t>
  </si>
  <si>
    <t>VALLEJO</t>
  </si>
  <si>
    <t>JUAN</t>
  </si>
  <si>
    <t>CAMILLO</t>
  </si>
  <si>
    <t>CL 71 6 21 EDIFICIO LA CEIBA OF 803</t>
  </si>
  <si>
    <t>11</t>
  </si>
  <si>
    <t>79245575</t>
  </si>
  <si>
    <t>CORREA</t>
  </si>
  <si>
    <t>PINEDO</t>
  </si>
  <si>
    <t>CARLOS</t>
  </si>
  <si>
    <t>ENRRIQUE</t>
  </si>
  <si>
    <t>CR 71 A 128 91</t>
  </si>
  <si>
    <t>830109772</t>
  </si>
  <si>
    <t>INVERSIONES CORREA S A S</t>
  </si>
  <si>
    <t>860034594</t>
  </si>
  <si>
    <t>SCOTIABANK COLPATRIA S.A.</t>
  </si>
  <si>
    <t>CR 7 24  89 P 12</t>
  </si>
  <si>
    <t>890300279</t>
  </si>
  <si>
    <t>BANCO DE OCCIDENTE</t>
  </si>
  <si>
    <t>CR 4  7 61 P 14</t>
  </si>
  <si>
    <t>76</t>
  </si>
  <si>
    <t>890903938</t>
  </si>
  <si>
    <t>BANCOLOMBIA S.A.</t>
  </si>
  <si>
    <t>CR 48 26 85</t>
  </si>
  <si>
    <t>890912584</t>
  </si>
  <si>
    <t>LAS PERDICES S.A.S.</t>
  </si>
  <si>
    <t>CL 81  50 A 78</t>
  </si>
  <si>
    <t>360</t>
  </si>
  <si>
    <t>900406150</t>
  </si>
  <si>
    <t>BANCO COOMEVA S.A.</t>
  </si>
  <si>
    <t>CALLE 13 57 50</t>
  </si>
  <si>
    <t>900678425</t>
  </si>
  <si>
    <t>CAVALA RESTREPO S.A.S.</t>
  </si>
  <si>
    <t>VDA CARRIZALEZ VIA EL ESCOBERO LAS PALMAS KM 8 PA PORTON DE LAS FLORES CA 6</t>
  </si>
  <si>
    <t>607</t>
  </si>
  <si>
    <t>1037607980</t>
  </si>
  <si>
    <t>ISAZA</t>
  </si>
  <si>
    <t>ESTEBAN</t>
  </si>
  <si>
    <t>CL 18 AA SUR 29 C 170 CA 102 SAN SEBASTIAN</t>
  </si>
  <si>
    <t>1037652690</t>
  </si>
  <si>
    <t>BALLESTA</t>
  </si>
  <si>
    <t>RUA</t>
  </si>
  <si>
    <t>JOSE</t>
  </si>
  <si>
    <t>CL 58  66 BB 75</t>
  </si>
  <si>
    <t>088</t>
  </si>
  <si>
    <t>1037656186</t>
  </si>
  <si>
    <t>BLANCO</t>
  </si>
  <si>
    <t>SANTIAGO</t>
  </si>
  <si>
    <t>CR 46 A 42 SUR 75</t>
  </si>
  <si>
    <t>1128266753</t>
  </si>
  <si>
    <t>CRISTINA</t>
  </si>
  <si>
    <t>CL 97 A 7 A  24  AP 505 BRR CHICO</t>
  </si>
  <si>
    <t>890905211</t>
  </si>
  <si>
    <t>CL 44  52 165</t>
  </si>
  <si>
    <t>8293541</t>
  </si>
  <si>
    <t>PALACIO</t>
  </si>
  <si>
    <t>SALDARRIAGA</t>
  </si>
  <si>
    <t>GUSTAVO</t>
  </si>
  <si>
    <t>ALBERTO</t>
  </si>
  <si>
    <t>CR 43 A 16 SUR 47 ED PANALPINA OF 801</t>
  </si>
  <si>
    <t>8319482</t>
  </si>
  <si>
    <t>VIEIRA</t>
  </si>
  <si>
    <t>FERNANDEZ</t>
  </si>
  <si>
    <t>DAVID</t>
  </si>
  <si>
    <t>CR 43 50 87 OF 901</t>
  </si>
  <si>
    <t>38142539</t>
  </si>
  <si>
    <t>REYES</t>
  </si>
  <si>
    <t>BOTERO</t>
  </si>
  <si>
    <t>ALEXANDRA LILIANA</t>
  </si>
  <si>
    <t>TV 1 ESTE 68 50 AP 502 ED ALTOS DE GRANADA</t>
  </si>
  <si>
    <t>70048683</t>
  </si>
  <si>
    <t>VELASQUEZ</t>
  </si>
  <si>
    <t>RODRIGO</t>
  </si>
  <si>
    <t>CR 33 1 55 AP 2602 ED QUEBEC</t>
  </si>
  <si>
    <t>70075993</t>
  </si>
  <si>
    <t>ESTRADA</t>
  </si>
  <si>
    <t>MONTOYA</t>
  </si>
  <si>
    <t>CL 6 18 129 CA 109</t>
  </si>
  <si>
    <t>70114524</t>
  </si>
  <si>
    <t>HIDALGO</t>
  </si>
  <si>
    <t>OSCAR</t>
  </si>
  <si>
    <t>LEON</t>
  </si>
  <si>
    <t>CR 47 B CL 25 A A SUR 22</t>
  </si>
  <si>
    <t>70553661</t>
  </si>
  <si>
    <t>POSADA</t>
  </si>
  <si>
    <t>CL 2 116  650 CA 34 UN LA RIVERITA PANCE</t>
  </si>
  <si>
    <t>71360877</t>
  </si>
  <si>
    <t>BUSTAMANTE</t>
  </si>
  <si>
    <t>FELIPE</t>
  </si>
  <si>
    <t>DG 59  44 61 AP 503</t>
  </si>
  <si>
    <t>80414247</t>
  </si>
  <si>
    <t>MOLANO</t>
  </si>
  <si>
    <t>HERNAN</t>
  </si>
  <si>
    <t>MAURICIO</t>
  </si>
  <si>
    <t>AV 116 50 A 09 BL 1 F AP 308 BRR ALHAMBRA</t>
  </si>
  <si>
    <t>98543267</t>
  </si>
  <si>
    <t>MESA</t>
  </si>
  <si>
    <t>GERMAN</t>
  </si>
  <si>
    <t>CR 46 49 A 27 OF 605</t>
  </si>
  <si>
    <t>800015821</t>
  </si>
  <si>
    <t>CONTABLER S.A.</t>
  </si>
  <si>
    <t>TV 5A 45 225</t>
  </si>
  <si>
    <t>800197268</t>
  </si>
  <si>
    <t>CR 52 42 43</t>
  </si>
  <si>
    <t>800203186</t>
  </si>
  <si>
    <t>CASA DE BOLSA S. A. SOCIEDAD COMISIONISTA DE BOLSA</t>
  </si>
  <si>
    <t>CL 33  6 B 24</t>
  </si>
  <si>
    <t>811029989</t>
  </si>
  <si>
    <t>IMPORMARCAS S.A.S</t>
  </si>
  <si>
    <t>CL 49 68 09 P 6</t>
  </si>
  <si>
    <t>860037707</t>
  </si>
  <si>
    <t>SBS SEGUROS COLOMBIA S A</t>
  </si>
  <si>
    <t>AV CR 9  101 67</t>
  </si>
  <si>
    <t>890908570</t>
  </si>
  <si>
    <t>TECSEGUROS S.A. CORREDORES DE SEGUROS</t>
  </si>
  <si>
    <t>CR 48 C 10 SUR 106 AGUACATALA 2</t>
  </si>
  <si>
    <t>900007251</t>
  </si>
  <si>
    <t>ESGUERRA ASESORES JURIDICOS S.A</t>
  </si>
  <si>
    <t>CL 72 6 30 P 12</t>
  </si>
  <si>
    <t>900092385</t>
  </si>
  <si>
    <t>UNE EPM TELECOMUNICACIONES S.A. E.S.P.</t>
  </si>
  <si>
    <t>CR 16 11 A SUR 100</t>
  </si>
  <si>
    <t>900526227</t>
  </si>
  <si>
    <t>IMPACTOS LITO-GRAFICOS S.A.S</t>
  </si>
  <si>
    <t>CL 49 A CR 68 31</t>
  </si>
  <si>
    <t>900650302</t>
  </si>
  <si>
    <t>A Y L CONSULTORIA S.A.S</t>
  </si>
  <si>
    <t>CL 10 D CR 25 173 IN 303</t>
  </si>
  <si>
    <t>900692039</t>
  </si>
  <si>
    <t>LETRAS COMUNICACIONES S.A.S</t>
  </si>
  <si>
    <t>CL 23 41 20  AP 804</t>
  </si>
  <si>
    <t>901038686</t>
  </si>
  <si>
    <t>NUOVO ALIMENTOS S.A.S</t>
  </si>
  <si>
    <t>AV 10 DG 52 80 NORTIKO BG 4</t>
  </si>
  <si>
    <t>901161479</t>
  </si>
  <si>
    <t>IDT COLOMBIA SAS</t>
  </si>
  <si>
    <t>CL 26 92 32 TO G 2 G 2 OF 4 148</t>
  </si>
  <si>
    <t>1039446866</t>
  </si>
  <si>
    <t>SALAZAR</t>
  </si>
  <si>
    <t>RIOS</t>
  </si>
  <si>
    <t>TATIANA</t>
  </si>
  <si>
    <t>CR 46 63 58  AP 1611</t>
  </si>
  <si>
    <t>DE245838579</t>
  </si>
  <si>
    <t>TEAMVIEWER GERMANY GMBH</t>
  </si>
  <si>
    <t>023</t>
  </si>
  <si>
    <t>1152694310</t>
  </si>
  <si>
    <t>BERRIO</t>
  </si>
  <si>
    <t>LISETH</t>
  </si>
  <si>
    <t>CAROLINA</t>
  </si>
  <si>
    <t>CRA 58 C 40 D 49</t>
  </si>
  <si>
    <t>800088702</t>
  </si>
  <si>
    <t xml:space="preserve">CR 43 A 34 95 LC 259 CC ALMACENTRO </t>
  </si>
  <si>
    <t>900156264</t>
  </si>
  <si>
    <t>NUEVA EMPRESA PROMOTORA DE SAL</t>
  </si>
  <si>
    <t>CRA 85K  46 A 66</t>
  </si>
  <si>
    <t>890903790</t>
  </si>
  <si>
    <t xml:space="preserve">CR 48 A 10 SUR 51  </t>
  </si>
  <si>
    <t>899999239</t>
  </si>
  <si>
    <t>CL 45 79 141</t>
  </si>
  <si>
    <t>899999034</t>
  </si>
  <si>
    <t>CL 51 57 79 COMPLEJO CENTRAL</t>
  </si>
  <si>
    <t>890900841</t>
  </si>
  <si>
    <t>CR 45 49 A 16</t>
  </si>
  <si>
    <t>860066942</t>
  </si>
  <si>
    <t>CAJA DE COMPENSACION FAMILIAR COMPENSAR</t>
  </si>
  <si>
    <t>AV 68 49 A 47</t>
  </si>
  <si>
    <t>800229739</t>
  </si>
  <si>
    <t>CL 49 63 100</t>
  </si>
  <si>
    <t>800224808</t>
  </si>
  <si>
    <t>CR 13 27 75</t>
  </si>
  <si>
    <t>900336004</t>
  </si>
  <si>
    <t>ADMINISTRADORA COLOMBIANA DE  PENSIONES</t>
  </si>
  <si>
    <t>CR 10  72 33 Torre B</t>
  </si>
  <si>
    <t>800253055</t>
  </si>
  <si>
    <t xml:space="preserve">OLD MUTUAL FONDO DE PENSIONES </t>
  </si>
  <si>
    <t>AV 19  109 A 30</t>
  </si>
  <si>
    <t>800227940</t>
  </si>
  <si>
    <t>FONDO DE PENSIONES OBLIGATORIA COLFONDOS</t>
  </si>
  <si>
    <t>CL 67 7 94 TORRE COLFONDOS</t>
  </si>
  <si>
    <t>38867169</t>
  </si>
  <si>
    <t>TIGREROS</t>
  </si>
  <si>
    <t>OSORIO</t>
  </si>
  <si>
    <t xml:space="preserve">GLORIA </t>
  </si>
  <si>
    <t>CL 41 A 66 A 49 AP 408 ED EL GRECO II BRR EL SALITRE GRECO</t>
  </si>
  <si>
    <t>Medio</t>
  </si>
  <si>
    <t>Cta 2</t>
  </si>
  <si>
    <t>R.45</t>
  </si>
  <si>
    <t>CALIFICACIÓN Y GRADUACIÓN DE CRÉDITOS</t>
  </si>
  <si>
    <t>CREDITOS DE PRIMERA CLASE</t>
  </si>
  <si>
    <t>Pertenencen a la PRIMERA CLASE DE CREDITOS, de conformidad en lo dispuesto en el articulo</t>
  </si>
  <si>
    <t>2495 del Codigo Civil.</t>
  </si>
  <si>
    <t>NOMBRE O RAZON SOCIAL</t>
  </si>
  <si>
    <t>IDENTIFICACION</t>
  </si>
  <si>
    <t>DIRECCION</t>
  </si>
  <si>
    <t>CIUDAD</t>
  </si>
  <si>
    <t>TIPO DE OBLIGACION</t>
  </si>
  <si>
    <t>N° OBLIGACION</t>
  </si>
  <si>
    <t>FECHA DE VENCIMIENTO DE LA OBLIGACION</t>
  </si>
  <si>
    <t>FECHA DE CORTE DE LA OBLIGACION</t>
  </si>
  <si>
    <t>CAPITAL</t>
  </si>
  <si>
    <t>PAGOS LABORALES</t>
  </si>
  <si>
    <t>TOTAL CREDITOS LABORALES</t>
  </si>
  <si>
    <t>CREDITOS FISCALES</t>
  </si>
  <si>
    <t>Direccion de Impuestos y Aduanas Nacionales</t>
  </si>
  <si>
    <t>800197384</t>
  </si>
  <si>
    <t>Medellin</t>
  </si>
  <si>
    <t>Impuestos</t>
  </si>
  <si>
    <t>TOTAL CREDITOS FISCALES</t>
  </si>
  <si>
    <t>TOTAL CREDITOS PRIMERA CLASE</t>
  </si>
  <si>
    <t>CREDITOS DE SEGUNDA CLASE</t>
  </si>
  <si>
    <t>Pertenecientes a la SEGUNDA CLASE DE CREDITOS  de conformidad en lo dispuesto en el articulo</t>
  </si>
  <si>
    <t xml:space="preserve">2497 del Codigo Civil. </t>
  </si>
  <si>
    <t>TOTAL SEGUNDA CLASE</t>
  </si>
  <si>
    <t>CREDITOS CUARTA CLASE</t>
  </si>
  <si>
    <t>Pertenecientes a la CUARTA CLASE DE CREDITOS  de conformidad en lo dispuesto en el articulo</t>
  </si>
  <si>
    <t xml:space="preserve">2502 del Codigo Civil. </t>
  </si>
  <si>
    <t>TOTAL CUARTA CLASE</t>
  </si>
  <si>
    <t>CREDITOS QUINTA CLASE CLASE</t>
  </si>
  <si>
    <t xml:space="preserve">2509 del Codigo Civil. </t>
  </si>
  <si>
    <t>TOTAL QUINTA CLASE</t>
  </si>
  <si>
    <t>TOTAL CALIFICACION Y GRADUACION DE CREDITOS</t>
  </si>
  <si>
    <t>VALORAR FUTURO SA</t>
  </si>
  <si>
    <t>Nit: 900.346.569-3</t>
  </si>
  <si>
    <t>Con corte a 30 de septiembre de 2024 según acta  de audiencia de resolucion de objeciones</t>
  </si>
  <si>
    <t>Municipio de Medellin</t>
  </si>
  <si>
    <t xml:space="preserve">   890905211</t>
  </si>
  <si>
    <t>Tarjeta de credito</t>
  </si>
  <si>
    <t>Credito reestructuracion</t>
  </si>
  <si>
    <t>79043872</t>
  </si>
  <si>
    <t>IE6364992H</t>
  </si>
  <si>
    <t>890926985</t>
  </si>
  <si>
    <t>900642494</t>
  </si>
  <si>
    <t>800153993</t>
  </si>
  <si>
    <t>830048145</t>
  </si>
  <si>
    <t>1</t>
  </si>
  <si>
    <t>2</t>
  </si>
  <si>
    <t>3</t>
  </si>
  <si>
    <t>4</t>
  </si>
  <si>
    <t>5</t>
  </si>
  <si>
    <t>6</t>
  </si>
  <si>
    <t>8</t>
  </si>
  <si>
    <t>7</t>
  </si>
  <si>
    <t>CL 49SUR 45A 300 OF 1402</t>
  </si>
  <si>
    <t>CL 50 60D 136 T1 APT 202</t>
  </si>
  <si>
    <r>
      <rPr>
        <b/>
        <sz val="7"/>
        <rFont val="Aptos"/>
        <family val="2"/>
      </rPr>
      <t>Ciudad o
Municipio de Notificación del Acreedor</t>
    </r>
  </si>
  <si>
    <t>PRIMERA CLASE</t>
  </si>
  <si>
    <t xml:space="preserve">TOTAL CREDITOS PRIMERA CLASE </t>
  </si>
  <si>
    <t>CREDITOS PRIMERA CLASE</t>
  </si>
  <si>
    <t>CREDITOS SEGUNDA CLASE</t>
  </si>
  <si>
    <t>QUINTA CLASE</t>
  </si>
  <si>
    <t>TOTAL CREDITOS QUINTA CLASE</t>
  </si>
  <si>
    <t>ACREEDORES</t>
  </si>
  <si>
    <t>Balance de Prueba por Nit (Normal)  Oct-31-2024</t>
  </si>
  <si>
    <t xml:space="preserve">   800.180.330-9</t>
  </si>
  <si>
    <t>COMPAÑÍA DE ALIMENTOS COLOMBIA</t>
  </si>
  <si>
    <t xml:space="preserve">   900.868.271-1</t>
  </si>
  <si>
    <t xml:space="preserve">DECATHLON COLOMBIA SAS        </t>
  </si>
  <si>
    <t xml:space="preserve">   901.674.733-0</t>
  </si>
  <si>
    <t xml:space="preserve">REPOSTERIA PEPOS CAKE S.A.S.  </t>
  </si>
  <si>
    <t>24080240</t>
  </si>
  <si>
    <t xml:space="preserve">IVA EN COMPRAS 5%             </t>
  </si>
  <si>
    <t xml:space="preserve"> I.C.B.F.              </t>
  </si>
  <si>
    <t>PROTECCION</t>
  </si>
  <si>
    <t>800180330</t>
  </si>
  <si>
    <t>900868271</t>
  </si>
  <si>
    <t>901674733</t>
  </si>
  <si>
    <t xml:space="preserve">CL 151A 117 15 AP 201A        </t>
  </si>
  <si>
    <t>900678425-1</t>
  </si>
  <si>
    <t>CAVALA RESTREPO SAS</t>
  </si>
  <si>
    <t>Tarjeta de crédito</t>
  </si>
  <si>
    <t>4-6, Riverwalk Drive, Citywest Business Campus, Brownsbarn, Dublin 24, D24 DCW0, Irlanda</t>
  </si>
  <si>
    <t xml:space="preserve">CARRERA 43 C # 1-75 APTO 804  </t>
  </si>
  <si>
    <t xml:space="preserve">CRA 18  79 A 42       </t>
  </si>
  <si>
    <t>Bahnhofspl. 2, 73033 Göppingen, Alemania</t>
  </si>
  <si>
    <t>BOGOTA</t>
  </si>
  <si>
    <t>MEDELLIN</t>
  </si>
  <si>
    <t>BELLO</t>
  </si>
  <si>
    <t>ENVIGADO</t>
  </si>
  <si>
    <t>RETIRO</t>
  </si>
  <si>
    <t>ITAGUI</t>
  </si>
  <si>
    <t>IRLANDA</t>
  </si>
  <si>
    <t>CALI</t>
  </si>
  <si>
    <t>1,2%NMV</t>
  </si>
  <si>
    <t>CL 31 SUR 43 A 67</t>
  </si>
  <si>
    <t>CR 43 A 25 A 85</t>
  </si>
  <si>
    <t>CRA 48  32B SUR 139</t>
  </si>
  <si>
    <t>CL 49 68 13</t>
  </si>
  <si>
    <t>CL 49 SUR 45A 300 OF 1402</t>
  </si>
  <si>
    <t xml:space="preserve">ALEMANIA </t>
  </si>
  <si>
    <t>No. De olbigación</t>
  </si>
  <si>
    <t>Tasa del crédito Efectiva Anual</t>
  </si>
  <si>
    <t>IPC 30 OCTUBRE</t>
  </si>
  <si>
    <t>DTF 30 OCTUBRE EA</t>
  </si>
  <si>
    <t>Cra 71A #128 -91</t>
  </si>
  <si>
    <t>NA</t>
  </si>
  <si>
    <t>Cl 18B sur #38 54 apto 701</t>
  </si>
  <si>
    <t xml:space="preserve">Cl 81 # 9 - 36 </t>
  </si>
  <si>
    <t>Cra. 59 C #40-40</t>
  </si>
  <si>
    <t>Quirografario</t>
  </si>
  <si>
    <t>CALLE 18AA SUR # 38-54</t>
  </si>
  <si>
    <t xml:space="preserve">CL 18AA SUR # 38 54 </t>
  </si>
  <si>
    <t xml:space="preserve">Patricia Mejia - SCOTIABANK COLPATRIA S.A.     </t>
  </si>
  <si>
    <t>CRA 46A # 42 SUR 75</t>
  </si>
  <si>
    <t>RIONEGRO</t>
  </si>
  <si>
    <t>No. De Obligacion</t>
  </si>
  <si>
    <t>Cl 18 BSUR # 38 54 APTO 701</t>
  </si>
  <si>
    <t>CR 46 A 42 SUR 75 APTO 511</t>
  </si>
  <si>
    <t>CL 18B SUR # 38 54 APTO 701</t>
  </si>
  <si>
    <t>CL 81 # 9 36</t>
  </si>
  <si>
    <t xml:space="preserve"> SCOTIABANK COLPATRIA S.A.     </t>
  </si>
  <si>
    <t>QUIROGRAFARIO</t>
  </si>
  <si>
    <t>TARJETA DE CREDITO</t>
  </si>
  <si>
    <t>CREDITOS QUINTA CLASE</t>
  </si>
  <si>
    <t>Total BANCOLOMBIA</t>
  </si>
  <si>
    <t xml:space="preserve">Total CAVALA RESTREPO S.A.S.        </t>
  </si>
  <si>
    <t xml:space="preserve">Total CRISTINA TORO ISAZA           </t>
  </si>
  <si>
    <t xml:space="preserve">Total ELVIA ROSA RESTREPO MUÑOZ     </t>
  </si>
  <si>
    <t xml:space="preserve">Total ESTEBAN TORO ISAZA            </t>
  </si>
  <si>
    <t xml:space="preserve">Total GLORIA MATILDE ARANGO ALVAREZ </t>
  </si>
  <si>
    <t xml:space="preserve">Total GLORIA PATRICIA MEJIA TEJADA  </t>
  </si>
  <si>
    <t xml:space="preserve">Total INVERSIONES CORREA S A S      </t>
  </si>
  <si>
    <t xml:space="preserve">Total JORGE ENRIQUE ALVAREZ ARANGO  </t>
  </si>
  <si>
    <t xml:space="preserve">Total LARRY AUGUSTO MEJIA TEJADA    </t>
  </si>
  <si>
    <t xml:space="preserve">Total LAS PERDICES S.A.S.           </t>
  </si>
  <si>
    <t xml:space="preserve">Total LUZ AMPARO TEJADA DURANGO     </t>
  </si>
  <si>
    <t xml:space="preserve">Total LUZ ELENA RESTREPO DE ISAZA   </t>
  </si>
  <si>
    <t xml:space="preserve">Total MARIA PATRICIA CASTRO GOMEZ   </t>
  </si>
  <si>
    <t xml:space="preserve">Total RICARDO TORO LUDEKE           </t>
  </si>
  <si>
    <t xml:space="preserve">Total SANTIAGO BLANCO MEJIA         </t>
  </si>
  <si>
    <t>Total AGROSILICIUM MEJISULFATOS S.A.</t>
  </si>
  <si>
    <t xml:space="preserve">Total BAHIAZUL S.A.S.               </t>
  </si>
  <si>
    <t>Total CARLOS ALBERTO ESTRADA MONTOYA</t>
  </si>
  <si>
    <t xml:space="preserve">Total CARLOS ENRRIQUE CORREA PINEDO </t>
  </si>
  <si>
    <t xml:space="preserve">Total JUAN CAMILO VALLEJO ARANGO    </t>
  </si>
  <si>
    <t xml:space="preserve">Total A Y L CONSULTORIA S.A.S       </t>
  </si>
  <si>
    <t>Total ADOBE SYSTEMS SOFTWARE IRELAND</t>
  </si>
  <si>
    <t>Total CARLOS SANTIAGO RESTREPO POSAD</t>
  </si>
  <si>
    <t>Total CASA DE BOLSA S. A. SOCIEDAD C</t>
  </si>
  <si>
    <t>Total COMPAÑÍA DE ALIMENTOS COLOMBIA</t>
  </si>
  <si>
    <t xml:space="preserve">Total CONTABLER S.A.                </t>
  </si>
  <si>
    <t xml:space="preserve">Total DECATHLON COLOMBIA SAS        </t>
  </si>
  <si>
    <t>Total GUSTAVO ALBERTO PALACIO SALDAR</t>
  </si>
  <si>
    <t xml:space="preserve">Total HERNAN MAURICIO MOLANO LEON   </t>
  </si>
  <si>
    <t xml:space="preserve">Total IMPACTOS LITO-GRAFICOS S.A.S  </t>
  </si>
  <si>
    <t xml:space="preserve">Total IMPORMARCAS S.A.S             </t>
  </si>
  <si>
    <t xml:space="preserve">Total JUAN DAVID VIEIRA FERNANDEZ   </t>
  </si>
  <si>
    <t xml:space="preserve">Total JUAN FELIPE BUSTAMANTE TORO   </t>
  </si>
  <si>
    <t xml:space="preserve">Total LETRAS COMUNICACIONES S.A.S   </t>
  </si>
  <si>
    <t xml:space="preserve">Total LUIS GERMAN MESA RESTREPO     </t>
  </si>
  <si>
    <t xml:space="preserve">Total MARIA ALEXANDRA LILIANA REYES </t>
  </si>
  <si>
    <t xml:space="preserve">Total NUOVO ALIMENTOS S.A.S         </t>
  </si>
  <si>
    <t xml:space="preserve">Total OSCAR LEON HIDALGO MONTOYA    </t>
  </si>
  <si>
    <t xml:space="preserve">Total REPOSTERIA PEPOS CAKE S.A.S.  </t>
  </si>
  <si>
    <t xml:space="preserve">Total RODRIGO VELASQUEZ URIBE       </t>
  </si>
  <si>
    <t xml:space="preserve">Total SBS SEGUROS COLOMBIA S A      </t>
  </si>
  <si>
    <t xml:space="preserve">Total  SCOTIABANK COLPATRIA S.A.     </t>
  </si>
  <si>
    <t xml:space="preserve">Total SIIGO S.A. S                  </t>
  </si>
  <si>
    <t xml:space="preserve">Total TATIANA MARIA SALAZAR RIOS    </t>
  </si>
  <si>
    <t xml:space="preserve">Total TEAMVIEWER GERMANY GMBH       </t>
  </si>
  <si>
    <t xml:space="preserve">Total TECSEGUROS S.A. CORREDORES DE </t>
  </si>
  <si>
    <t>TOTAL CATEGORIA QUINTA</t>
  </si>
  <si>
    <t>4099850515765670</t>
  </si>
  <si>
    <t>5980081822</t>
  </si>
  <si>
    <t>000001179</t>
  </si>
  <si>
    <t>000001202</t>
  </si>
  <si>
    <t>000030958</t>
  </si>
  <si>
    <t>000030959</t>
  </si>
  <si>
    <t>000031068</t>
  </si>
  <si>
    <t>000030960</t>
  </si>
  <si>
    <t>000031160</t>
  </si>
  <si>
    <t>000031248</t>
  </si>
  <si>
    <t>000031249</t>
  </si>
  <si>
    <t>000030158</t>
  </si>
  <si>
    <t>000030257</t>
  </si>
  <si>
    <t>000030329</t>
  </si>
  <si>
    <t>000030635</t>
  </si>
  <si>
    <t>000030841</t>
  </si>
  <si>
    <t>000031036</t>
  </si>
  <si>
    <t>000031203</t>
  </si>
  <si>
    <t>000030129</t>
  </si>
  <si>
    <t>000030226</t>
  </si>
  <si>
    <t>000030325</t>
  </si>
  <si>
    <t>000030426</t>
  </si>
  <si>
    <t>000030527</t>
  </si>
  <si>
    <t>000030628</t>
  </si>
  <si>
    <t>000030724</t>
  </si>
  <si>
    <t>000030825</t>
  </si>
  <si>
    <t>000031001</t>
  </si>
  <si>
    <t>000001265</t>
  </si>
  <si>
    <t>000031286</t>
  </si>
  <si>
    <t>000121218</t>
  </si>
  <si>
    <t>000000772</t>
  </si>
  <si>
    <t>000000773</t>
  </si>
  <si>
    <t>000000774</t>
  </si>
  <si>
    <t>000000775</t>
  </si>
  <si>
    <t>000000776</t>
  </si>
  <si>
    <t>000000778</t>
  </si>
  <si>
    <t>000000779</t>
  </si>
  <si>
    <t>000000780</t>
  </si>
  <si>
    <t>000000781</t>
  </si>
  <si>
    <t>000000782</t>
  </si>
  <si>
    <t>000000791</t>
  </si>
  <si>
    <t>000000792</t>
  </si>
  <si>
    <t>000001345</t>
  </si>
  <si>
    <t>000001287</t>
  </si>
  <si>
    <t>000031284</t>
  </si>
  <si>
    <t>000121220</t>
  </si>
  <si>
    <t>000000696</t>
  </si>
  <si>
    <t>000121216-000-121210-120607</t>
  </si>
  <si>
    <t>000121206</t>
  </si>
  <si>
    <t>000001305</t>
  </si>
  <si>
    <t>000031282</t>
  </si>
  <si>
    <t>000001167</t>
  </si>
  <si>
    <t>000001216-000001218-000001220</t>
  </si>
  <si>
    <t>000001592</t>
  </si>
  <si>
    <t>000001593</t>
  </si>
  <si>
    <t>000001594</t>
  </si>
  <si>
    <t>000001604</t>
  </si>
  <si>
    <t>000001600</t>
  </si>
  <si>
    <t>000001603</t>
  </si>
  <si>
    <t>000001605</t>
  </si>
  <si>
    <t>000001606</t>
  </si>
  <si>
    <t>000001607</t>
  </si>
  <si>
    <t>000001615</t>
  </si>
  <si>
    <t>000001614</t>
  </si>
  <si>
    <t>000001623</t>
  </si>
  <si>
    <t>000001630</t>
  </si>
  <si>
    <t>000001319-000001320</t>
  </si>
  <si>
    <t>000000746</t>
  </si>
  <si>
    <t>000000747</t>
  </si>
  <si>
    <t>000000955</t>
  </si>
  <si>
    <t>000000956</t>
  </si>
  <si>
    <t>000000741</t>
  </si>
  <si>
    <t>000000742</t>
  </si>
  <si>
    <t>000000743</t>
  </si>
  <si>
    <t>000000745</t>
  </si>
  <si>
    <t>000000787</t>
  </si>
  <si>
    <t>000000788</t>
  </si>
  <si>
    <t>000000789</t>
  </si>
  <si>
    <t>000000790</t>
  </si>
  <si>
    <t>000000793</t>
  </si>
  <si>
    <t>000000806</t>
  </si>
  <si>
    <t>000000809</t>
  </si>
  <si>
    <t>000000819</t>
  </si>
  <si>
    <t>000120510</t>
  </si>
  <si>
    <t>000031277</t>
  </si>
  <si>
    <t>000120703</t>
  </si>
  <si>
    <t>000000851</t>
  </si>
  <si>
    <t>000000854</t>
  </si>
  <si>
    <t>000001111</t>
  </si>
  <si>
    <t>000001184</t>
  </si>
  <si>
    <t>000121105</t>
  </si>
  <si>
    <t>000001391</t>
  </si>
  <si>
    <t>000001393</t>
  </si>
  <si>
    <t>000001409</t>
  </si>
  <si>
    <t>000001410</t>
  </si>
  <si>
    <t>000001268</t>
  </si>
  <si>
    <t>000001180</t>
  </si>
  <si>
    <t>000031278</t>
  </si>
  <si>
    <t>000030134</t>
  </si>
  <si>
    <t>000030255</t>
  </si>
  <si>
    <t>000030341</t>
  </si>
  <si>
    <t>000030532</t>
  </si>
  <si>
    <t>000030450</t>
  </si>
  <si>
    <t>000030631</t>
  </si>
  <si>
    <t>000030729</t>
  </si>
  <si>
    <t>000121214-000121210-000121220</t>
  </si>
  <si>
    <t>000001290</t>
  </si>
  <si>
    <t>000121206-000120608-000121216</t>
  </si>
  <si>
    <t>000001137</t>
  </si>
  <si>
    <t>000121216</t>
  </si>
  <si>
    <t>000121206-000031285</t>
  </si>
  <si>
    <t>000001567</t>
  </si>
  <si>
    <t>000001571</t>
  </si>
  <si>
    <t>000001572</t>
  </si>
  <si>
    <t>000001573</t>
  </si>
  <si>
    <t>000001575</t>
  </si>
  <si>
    <t>000001577</t>
  </si>
  <si>
    <t>000001578</t>
  </si>
  <si>
    <t>000001579</t>
  </si>
  <si>
    <t>000001585</t>
  </si>
  <si>
    <t>000001588</t>
  </si>
  <si>
    <t>000001589</t>
  </si>
  <si>
    <t>000001591</t>
  </si>
  <si>
    <t>000001610</t>
  </si>
  <si>
    <t>000001612</t>
  </si>
  <si>
    <t>000001617</t>
  </si>
  <si>
    <t>000001622</t>
  </si>
  <si>
    <t>000001624</t>
  </si>
  <si>
    <t>000001626</t>
  </si>
  <si>
    <t>000001627</t>
  </si>
  <si>
    <t>000001628</t>
  </si>
  <si>
    <t>000001639</t>
  </si>
  <si>
    <t>000001645</t>
  </si>
  <si>
    <t>000030712</t>
  </si>
  <si>
    <t>000030815</t>
  </si>
  <si>
    <t>000030914</t>
  </si>
  <si>
    <t>000031012</t>
  </si>
  <si>
    <t>000031113</t>
  </si>
  <si>
    <t>000031212</t>
  </si>
  <si>
    <t>000030122</t>
  </si>
  <si>
    <t>000030309</t>
  </si>
  <si>
    <t>000030310</t>
  </si>
  <si>
    <t>000030503</t>
  </si>
  <si>
    <t>000030520</t>
  </si>
  <si>
    <t>000030622</t>
  </si>
  <si>
    <t>000030720</t>
  </si>
  <si>
    <t>000030817</t>
  </si>
  <si>
    <t>000030904</t>
  </si>
  <si>
    <t>000031027</t>
  </si>
  <si>
    <t>000030104</t>
  </si>
  <si>
    <t>000030423</t>
  </si>
  <si>
    <t>00031231</t>
  </si>
  <si>
    <t>00030132</t>
  </si>
  <si>
    <t>00030251</t>
  </si>
  <si>
    <t>00030339</t>
  </si>
  <si>
    <t>00030431</t>
  </si>
  <si>
    <t>00030532</t>
  </si>
  <si>
    <t>00030624</t>
  </si>
  <si>
    <t>00030727</t>
  </si>
  <si>
    <t>00030832</t>
  </si>
  <si>
    <t>00030934</t>
  </si>
  <si>
    <t>00031037</t>
  </si>
  <si>
    <t>00031132</t>
  </si>
  <si>
    <t>00031232</t>
  </si>
  <si>
    <t>00030117</t>
  </si>
  <si>
    <t>00030222</t>
  </si>
  <si>
    <t>00030328</t>
  </si>
  <si>
    <t>00030527</t>
  </si>
  <si>
    <t>00030631</t>
  </si>
  <si>
    <t>00030733</t>
  </si>
  <si>
    <t>00030836</t>
  </si>
  <si>
    <t>00030945</t>
  </si>
  <si>
    <t>00031036</t>
  </si>
  <si>
    <t>00031141</t>
  </si>
  <si>
    <t>00031244</t>
  </si>
  <si>
    <t>00030120</t>
  </si>
  <si>
    <t>00030229</t>
  </si>
  <si>
    <t>00030338</t>
  </si>
  <si>
    <t>00030432</t>
  </si>
  <si>
    <t>00030551</t>
  </si>
  <si>
    <t>00030628</t>
  </si>
  <si>
    <t>00030720</t>
  </si>
  <si>
    <t>00030833</t>
  </si>
  <si>
    <t>00030940</t>
  </si>
  <si>
    <t>00031032</t>
  </si>
  <si>
    <t>00031135</t>
  </si>
  <si>
    <t>00031239</t>
  </si>
  <si>
    <t>00030131</t>
  </si>
  <si>
    <t>00030248</t>
  </si>
  <si>
    <t>00030353</t>
  </si>
  <si>
    <t>00030440</t>
  </si>
  <si>
    <t>000001561</t>
  </si>
  <si>
    <t>000031163</t>
  </si>
  <si>
    <t>000030844</t>
  </si>
  <si>
    <t>000031050</t>
  </si>
  <si>
    <t>000031263</t>
  </si>
  <si>
    <t>000030549</t>
  </si>
  <si>
    <t>000030934</t>
  </si>
  <si>
    <t>000031124</t>
  </si>
  <si>
    <t>000031162</t>
  </si>
  <si>
    <t>000031288</t>
  </si>
  <si>
    <t>000030148</t>
  </si>
  <si>
    <t>000031210</t>
  </si>
  <si>
    <t>000030231</t>
  </si>
  <si>
    <t>000030419</t>
  </si>
  <si>
    <t>000030623</t>
  </si>
  <si>
    <t>000030826</t>
  </si>
  <si>
    <t>000031008</t>
  </si>
  <si>
    <t>000030605</t>
  </si>
  <si>
    <t>000030702</t>
  </si>
  <si>
    <t>000030802</t>
  </si>
  <si>
    <t>000030901</t>
  </si>
  <si>
    <t>000031003</t>
  </si>
  <si>
    <t>000031102</t>
  </si>
  <si>
    <t>000031009</t>
  </si>
  <si>
    <t>000030837</t>
  </si>
  <si>
    <t>000030836</t>
  </si>
  <si>
    <t>000030933</t>
  </si>
  <si>
    <t>000030932</t>
  </si>
  <si>
    <t>000031033</t>
  </si>
  <si>
    <t>000031032</t>
  </si>
  <si>
    <t>000031138</t>
  </si>
  <si>
    <t>000031137</t>
  </si>
  <si>
    <t>000031233</t>
  </si>
  <si>
    <t>000031232</t>
  </si>
  <si>
    <t>000030119</t>
  </si>
  <si>
    <t>000030120</t>
  </si>
  <si>
    <t>000030223</t>
  </si>
  <si>
    <t>000030222</t>
  </si>
  <si>
    <t>000030317</t>
  </si>
  <si>
    <t>000030316</t>
  </si>
  <si>
    <t>000030408</t>
  </si>
  <si>
    <t>000030407</t>
  </si>
  <si>
    <t>000030516</t>
  </si>
  <si>
    <t>000030515</t>
  </si>
  <si>
    <t>000030615</t>
  </si>
  <si>
    <t>000030614</t>
  </si>
  <si>
    <t>000030714</t>
  </si>
  <si>
    <t>000030713</t>
  </si>
  <si>
    <t>000030816</t>
  </si>
  <si>
    <t>000030915</t>
  </si>
  <si>
    <t>000031020</t>
  </si>
  <si>
    <t>000031019</t>
  </si>
  <si>
    <t>000030214</t>
  </si>
  <si>
    <t>000030220</t>
  </si>
  <si>
    <t>000030218</t>
  </si>
  <si>
    <t>000030314</t>
  </si>
  <si>
    <t>000030323</t>
  </si>
  <si>
    <t>000030320</t>
  </si>
  <si>
    <t>000030402</t>
  </si>
  <si>
    <t>000030411</t>
  </si>
  <si>
    <t>000030406</t>
  </si>
  <si>
    <t>000030506</t>
  </si>
  <si>
    <t>000030513</t>
  </si>
  <si>
    <t>000030510</t>
  </si>
  <si>
    <t>000030612</t>
  </si>
  <si>
    <t>000030609</t>
  </si>
  <si>
    <t>000030704</t>
  </si>
  <si>
    <t>000030711</t>
  </si>
  <si>
    <t>000030708</t>
  </si>
  <si>
    <t>000030807</t>
  </si>
  <si>
    <t>000030813</t>
  </si>
  <si>
    <t>000030810</t>
  </si>
  <si>
    <t>000030906</t>
  </si>
  <si>
    <t>000030912</t>
  </si>
  <si>
    <t>000030909</t>
  </si>
  <si>
    <t>000031011</t>
  </si>
  <si>
    <t>000031017</t>
  </si>
  <si>
    <t>000031014</t>
  </si>
  <si>
    <t>000030834</t>
  </si>
  <si>
    <t>000031039</t>
  </si>
  <si>
    <t>000031159</t>
  </si>
  <si>
    <t>000031111</t>
  </si>
  <si>
    <t>000030421</t>
  </si>
  <si>
    <t>000031132</t>
  </si>
  <si>
    <t>000031025</t>
  </si>
  <si>
    <t>000030135</t>
  </si>
  <si>
    <t>000030256</t>
  </si>
  <si>
    <t>000030342</t>
  </si>
  <si>
    <t>000030451</t>
  </si>
  <si>
    <t>000030533</t>
  </si>
  <si>
    <t>000030634</t>
  </si>
  <si>
    <t>000030732</t>
  </si>
  <si>
    <t>000030838</t>
  </si>
  <si>
    <t>000031034</t>
  </si>
  <si>
    <t>000031139</t>
  </si>
  <si>
    <t>000031234</t>
  </si>
  <si>
    <t>000030121</t>
  </si>
  <si>
    <t>000030224</t>
  </si>
  <si>
    <t>000030322</t>
  </si>
  <si>
    <t>000030410</t>
  </si>
  <si>
    <t>000030512</t>
  </si>
  <si>
    <t>000030611</t>
  </si>
  <si>
    <t>000030710</t>
  </si>
  <si>
    <t>000030812</t>
  </si>
  <si>
    <t>000030911</t>
  </si>
  <si>
    <t>000031016</t>
  </si>
  <si>
    <t>000120507</t>
  </si>
  <si>
    <t>000120909</t>
  </si>
  <si>
    <t>000001560</t>
  </si>
  <si>
    <t>000031141</t>
  </si>
  <si>
    <t>000121207</t>
  </si>
  <si>
    <t>000030845</t>
  </si>
  <si>
    <t>000031268</t>
  </si>
  <si>
    <t>000030536</t>
  </si>
  <si>
    <t>000030504</t>
  </si>
  <si>
    <t>000030606</t>
  </si>
  <si>
    <t>000030801</t>
  </si>
  <si>
    <t>000031251</t>
  </si>
  <si>
    <t>000030433</t>
  </si>
  <si>
    <t>000030552</t>
  </si>
  <si>
    <t>000030629</t>
  </si>
  <si>
    <t>000030721</t>
  </si>
  <si>
    <t>000030941</t>
  </si>
  <si>
    <t>000031240</t>
  </si>
  <si>
    <t>000030132</t>
  </si>
  <si>
    <t>000030249</t>
  </si>
  <si>
    <t>000030354</t>
  </si>
  <si>
    <t>000030441</t>
  </si>
  <si>
    <t>000030570</t>
  </si>
  <si>
    <t>000030638</t>
  </si>
  <si>
    <t>000030752</t>
  </si>
  <si>
    <t>000030847</t>
  </si>
  <si>
    <t>000030939</t>
  </si>
  <si>
    <t>000031045</t>
  </si>
  <si>
    <t>000031140</t>
  </si>
  <si>
    <t>000031242</t>
  </si>
  <si>
    <t>000030136</t>
  </si>
  <si>
    <t>000030348</t>
  </si>
  <si>
    <t>000030445</t>
  </si>
  <si>
    <t>000030548</t>
  </si>
  <si>
    <t>000030664</t>
  </si>
  <si>
    <t>000030750</t>
  </si>
  <si>
    <t>000030869</t>
  </si>
  <si>
    <t>000030965</t>
  </si>
  <si>
    <t>000031058</t>
  </si>
  <si>
    <t>000031156</t>
  </si>
  <si>
    <t>000031264</t>
  </si>
  <si>
    <t>000121215</t>
  </si>
  <si>
    <t>000030160</t>
  </si>
  <si>
    <t>000030258</t>
  </si>
  <si>
    <t>000030259</t>
  </si>
  <si>
    <t>000030361</t>
  </si>
  <si>
    <t>000030362</t>
  </si>
  <si>
    <t>000030465</t>
  </si>
  <si>
    <t>000030466</t>
  </si>
  <si>
    <t>000030554</t>
  </si>
  <si>
    <t>000030555</t>
  </si>
  <si>
    <t>000030644</t>
  </si>
  <si>
    <t>000030645</t>
  </si>
  <si>
    <t>000030737</t>
  </si>
  <si>
    <t>000030738</t>
  </si>
  <si>
    <t>000030840</t>
  </si>
  <si>
    <t>000030977</t>
  </si>
  <si>
    <t>000030978</t>
  </si>
  <si>
    <t>000031059</t>
  </si>
  <si>
    <t>000031161</t>
  </si>
  <si>
    <t>000031266</t>
  </si>
  <si>
    <t>000031267</t>
  </si>
  <si>
    <t>000030149</t>
  </si>
  <si>
    <t>000030260</t>
  </si>
  <si>
    <t>000030261</t>
  </si>
  <si>
    <t>000030346</t>
  </si>
  <si>
    <t>000030347</t>
  </si>
  <si>
    <t>000030557</t>
  </si>
  <si>
    <t>000030558</t>
  </si>
  <si>
    <t>000030641</t>
  </si>
  <si>
    <t>000030642</t>
  </si>
  <si>
    <t>000030756</t>
  </si>
  <si>
    <t>000030757</t>
  </si>
  <si>
    <t>000030855</t>
  </si>
  <si>
    <t>000030854</t>
  </si>
  <si>
    <t>000030953</t>
  </si>
  <si>
    <t>000030954</t>
  </si>
  <si>
    <t>000031069</t>
  </si>
  <si>
    <t>000031164</t>
  </si>
  <si>
    <t>000031165</t>
  </si>
  <si>
    <t>000031265</t>
  </si>
  <si>
    <t>000030154</t>
  </si>
  <si>
    <t>000030155</t>
  </si>
  <si>
    <t>000030356</t>
  </si>
  <si>
    <t>000030357</t>
  </si>
  <si>
    <t>000030447</t>
  </si>
  <si>
    <t>000030667</t>
  </si>
  <si>
    <t>000030767</t>
  </si>
  <si>
    <t>000030876</t>
  </si>
  <si>
    <t>000030975</t>
  </si>
  <si>
    <t>000031074</t>
  </si>
  <si>
    <t>000031153</t>
  </si>
  <si>
    <t>000031281</t>
  </si>
  <si>
    <t>000030835</t>
  </si>
  <si>
    <t>000030931</t>
  </si>
  <si>
    <t>000031031</t>
  </si>
  <si>
    <t>000031135</t>
  </si>
  <si>
    <t>000031229</t>
  </si>
  <si>
    <t>000031112</t>
  </si>
  <si>
    <t>000030422</t>
  </si>
  <si>
    <t>000030213</t>
  </si>
  <si>
    <t>000030326</t>
  </si>
  <si>
    <t>000030417</t>
  </si>
  <si>
    <t>000030616</t>
  </si>
  <si>
    <t>000030715</t>
  </si>
  <si>
    <t>000030819</t>
  </si>
  <si>
    <t>000030916</t>
  </si>
  <si>
    <t>000120305</t>
  </si>
  <si>
    <t>000031166</t>
  </si>
  <si>
    <t>000031010</t>
  </si>
  <si>
    <t>000030725</t>
  </si>
  <si>
    <t>000030723</t>
  </si>
  <si>
    <t>000030831</t>
  </si>
  <si>
    <t>000030830</t>
  </si>
  <si>
    <t>000030828</t>
  </si>
  <si>
    <t>000030927</t>
  </si>
  <si>
    <t>000030926</t>
  </si>
  <si>
    <t>000030924</t>
  </si>
  <si>
    <t>000031026</t>
  </si>
  <si>
    <t>000031024</t>
  </si>
  <si>
    <t>000031133</t>
  </si>
  <si>
    <t>000031129</t>
  </si>
  <si>
    <t>000031130</t>
  </si>
  <si>
    <t>000031231</t>
  </si>
  <si>
    <t>000121201</t>
  </si>
  <si>
    <t>000031224</t>
  </si>
  <si>
    <t>000031226</t>
  </si>
  <si>
    <t>000030118</t>
  </si>
  <si>
    <t>000030112</t>
  </si>
  <si>
    <t>000030114</t>
  </si>
  <si>
    <t>000030221</t>
  </si>
  <si>
    <t>000030215</t>
  </si>
  <si>
    <t>000030217</t>
  </si>
  <si>
    <t>000030324</t>
  </si>
  <si>
    <t>000030315</t>
  </si>
  <si>
    <t>000030319</t>
  </si>
  <si>
    <t>000030412</t>
  </si>
  <si>
    <t>000030403</t>
  </si>
  <si>
    <t>000030405</t>
  </si>
  <si>
    <t>000030514</t>
  </si>
  <si>
    <t>000030507</t>
  </si>
  <si>
    <t>000030509</t>
  </si>
  <si>
    <t>000030613</t>
  </si>
  <si>
    <t>000030608</t>
  </si>
  <si>
    <t>000030705</t>
  </si>
  <si>
    <t>000030707</t>
  </si>
  <si>
    <t>000030814</t>
  </si>
  <si>
    <t>000030808</t>
  </si>
  <si>
    <t>000030809</t>
  </si>
  <si>
    <t>000030913</t>
  </si>
  <si>
    <t>000030907</t>
  </si>
  <si>
    <t>000030908</t>
  </si>
  <si>
    <t>000031018</t>
  </si>
  <si>
    <t>000031013</t>
  </si>
  <si>
    <t>000030146</t>
  </si>
  <si>
    <t>000030846</t>
  </si>
  <si>
    <t>000031287</t>
  </si>
  <si>
    <t>000030519</t>
  </si>
  <si>
    <t>000030418</t>
  </si>
  <si>
    <t>000030701</t>
  </si>
  <si>
    <t>000031213</t>
  </si>
  <si>
    <t>000030123</t>
  </si>
  <si>
    <t>000031043</t>
  </si>
  <si>
    <t>Tasa del crédito EA</t>
  </si>
  <si>
    <t>FECHA INICIO</t>
  </si>
  <si>
    <t>FECHA VENCIMIENTO</t>
  </si>
  <si>
    <t>000031007</t>
  </si>
  <si>
    <t>000030524</t>
  </si>
  <si>
    <t>000030525</t>
  </si>
  <si>
    <t>000030617</t>
  </si>
  <si>
    <t>000030618</t>
  </si>
  <si>
    <t>000030718</t>
  </si>
  <si>
    <t>000030719</t>
  </si>
  <si>
    <t>000030820</t>
  </si>
  <si>
    <t>000030821</t>
  </si>
  <si>
    <t>000030917</t>
  </si>
  <si>
    <t>000030918</t>
  </si>
  <si>
    <t>000031006</t>
  </si>
  <si>
    <t>000121209</t>
  </si>
  <si>
    <t>000121214</t>
  </si>
  <si>
    <t>000090101</t>
  </si>
  <si>
    <t>000090201</t>
  </si>
  <si>
    <t>000090301</t>
  </si>
  <si>
    <t>000090401</t>
  </si>
  <si>
    <t>000090501</t>
  </si>
  <si>
    <t>000090601</t>
  </si>
  <si>
    <t>000090701</t>
  </si>
  <si>
    <t>000090801</t>
  </si>
  <si>
    <t>000090901</t>
  </si>
  <si>
    <t>000091001</t>
  </si>
  <si>
    <t>000030420</t>
  </si>
  <si>
    <t>000030640</t>
  </si>
  <si>
    <t>000030651</t>
  </si>
  <si>
    <t>000030650</t>
  </si>
  <si>
    <t>000030242</t>
  </si>
  <si>
    <t>000031244</t>
  </si>
  <si>
    <t>000030227</t>
  </si>
  <si>
    <t>000030228</t>
  </si>
  <si>
    <t>Cl 18 B  Sur # 38-54 APTO 701</t>
  </si>
  <si>
    <t>Fiscales</t>
  </si>
  <si>
    <t>3004694906402</t>
  </si>
  <si>
    <t>3004688342167</t>
  </si>
  <si>
    <t>30046815366619</t>
  </si>
  <si>
    <t>3004674907618</t>
  </si>
  <si>
    <t>3004668494907</t>
  </si>
  <si>
    <t>3004661764391</t>
  </si>
  <si>
    <t>3004657971121</t>
  </si>
  <si>
    <t>3004655615247</t>
  </si>
  <si>
    <t>3004652094850</t>
  </si>
  <si>
    <t>3004650099631</t>
  </si>
  <si>
    <t>3510610015666</t>
  </si>
  <si>
    <t>3510605838441</t>
  </si>
  <si>
    <t>3510603007765</t>
  </si>
  <si>
    <t>3505741691070</t>
  </si>
  <si>
    <t>3505738302641</t>
  </si>
  <si>
    <t>3505734750697</t>
  </si>
  <si>
    <t>3505731104622</t>
  </si>
  <si>
    <t>3505726821531</t>
  </si>
  <si>
    <t>3505724115485</t>
  </si>
  <si>
    <t>3505721065391</t>
  </si>
  <si>
    <t>3505716671495</t>
  </si>
  <si>
    <t>3505712729749</t>
  </si>
  <si>
    <t>3505709111925</t>
  </si>
  <si>
    <t>3505706352881</t>
  </si>
  <si>
    <t>3505702648363</t>
  </si>
  <si>
    <t>3505699214001</t>
  </si>
  <si>
    <t>3505695392957</t>
  </si>
  <si>
    <t>3505691874897</t>
  </si>
  <si>
    <t>3505688562382</t>
  </si>
  <si>
    <t>3505685031057</t>
  </si>
  <si>
    <t>3505681628540</t>
  </si>
  <si>
    <t>3505678260431</t>
  </si>
  <si>
    <t>3505674608197</t>
  </si>
  <si>
    <t>3505671031397</t>
  </si>
  <si>
    <t>3505676035901</t>
  </si>
  <si>
    <t>3505676034175</t>
  </si>
  <si>
    <t>3505676032828</t>
  </si>
  <si>
    <t>3505676029741</t>
  </si>
  <si>
    <t xml:space="preserve">Total EUGENIO BUENO BERMUDEZ        </t>
  </si>
  <si>
    <t xml:space="preserve">Total GLORIA AMPARO TIGREROS OSORIO </t>
  </si>
  <si>
    <t xml:space="preserve">Total LISETH CAROLINA CASTRO BERRIO </t>
  </si>
  <si>
    <t xml:space="preserve">Total LUIS CAMILO ROBLEDO PERDOMO   </t>
  </si>
  <si>
    <t xml:space="preserve">Total MARIA JOSE BALLESTA RUA       </t>
  </si>
  <si>
    <t xml:space="preserve">Total COLPENSIONES                  </t>
  </si>
  <si>
    <t xml:space="preserve">Total COMPENSAR             </t>
  </si>
  <si>
    <t xml:space="preserve">Total COMFAMA               </t>
  </si>
  <si>
    <t xml:space="preserve">Total EPS SURA                      </t>
  </si>
  <si>
    <t xml:space="preserve">Total  I.C.B.F.              </t>
  </si>
  <si>
    <t xml:space="preserve">Total PORVENIR                      </t>
  </si>
  <si>
    <t>Total PROTECCION</t>
  </si>
  <si>
    <t xml:space="preserve">Total SENA                  </t>
  </si>
  <si>
    <t xml:space="preserve">Total A.R.P.SURA                    </t>
  </si>
  <si>
    <t xml:space="preserve">Total NUEVA EPS                     </t>
  </si>
  <si>
    <t xml:space="preserve">Total OLD MUTUAL                    </t>
  </si>
  <si>
    <t xml:space="preserve">Total COLFONDOS                     </t>
  </si>
  <si>
    <t xml:space="preserve">Total AFC BANCOLOMBIA               </t>
  </si>
  <si>
    <t>Total DIAN</t>
  </si>
  <si>
    <t>Total Municipio de Medellin</t>
  </si>
  <si>
    <t>TOTAL CREDITO LABORALES</t>
  </si>
  <si>
    <t>000120103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</si>
</sst>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\$\ #,##0"/>
    <numFmt numFmtId="165" formatCode="d/m/yyyy;@"/>
    <numFmt numFmtId="166" formatCode="##,###,###,###,##0.00"/>
    <numFmt numFmtId="167" formatCode="_-* #,##0_-;\-* #,##0_-;_-* &quot;-&quot;??_-;_-@_-"/>
    <numFmt numFmtId="168" formatCode="d\/mm\/yyyy"/>
    <numFmt numFmtId="169" formatCode="_(* #,##0_);_(* \(#,##0\);_(* &quot;-&quot;??_);_(@_)"/>
    <numFmt numFmtId="170" formatCode="_ * #,##0_ ;_ * \-#,##0_ ;_ * &quot;-&quot;_ ;_ @_ "/>
  </numFmts>
  <fonts count="48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3.5"/>
      <name val="Verdana"/>
      <family val="2"/>
    </font>
    <font>
      <sz val="3.5"/>
      <name val="Verdana"/>
      <family val="2"/>
    </font>
    <font>
      <sz val="3.5"/>
      <color rgb="FF000000"/>
      <name val="Verdana"/>
      <family val="2"/>
    </font>
    <font>
      <b/>
      <sz val="3.5"/>
      <color rgb="FF000000"/>
      <name val="Verdana"/>
      <family val="2"/>
    </font>
    <font>
      <sz val="10"/>
      <color rgb="FF000000"/>
      <name val="Times New Roman"/>
      <family val="1"/>
    </font>
    <font>
      <b/>
      <sz val="8"/>
      <color theme="1"/>
      <name val="MS Sans Serif"/>
      <charset val="134"/>
    </font>
    <font>
      <sz val="8"/>
      <color theme="1"/>
      <name val="MS Sans Serif"/>
      <charset val="134"/>
    </font>
    <font>
      <b/>
      <sz val="8"/>
      <name val="Abadi"/>
      <family val="2"/>
    </font>
    <font>
      <sz val="10"/>
      <color theme="1"/>
      <name val="Times New Roman"/>
      <family val="1"/>
    </font>
    <font>
      <sz val="8"/>
      <color rgb="FFFF0000"/>
      <name val="MS Sans Serif"/>
      <charset val="134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8"/>
      <color indexed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rial Narrow"/>
      <family val="2"/>
    </font>
    <font>
      <b/>
      <sz val="9"/>
      <name val="Arial Narrow"/>
      <family val="2"/>
    </font>
    <font>
      <sz val="9"/>
      <name val="Abadi"/>
      <family val="2"/>
    </font>
    <font>
      <b/>
      <sz val="9"/>
      <name val="Abadi"/>
      <family val="2"/>
    </font>
    <font>
      <sz val="9"/>
      <color indexed="8"/>
      <name val="Abadi"/>
      <family val="2"/>
    </font>
    <font>
      <b/>
      <sz val="7"/>
      <name val="Aptos"/>
      <family val="2"/>
    </font>
    <font>
      <sz val="7"/>
      <color rgb="FF000000"/>
      <name val="Aptos"/>
      <family val="2"/>
    </font>
    <font>
      <b/>
      <sz val="3.5"/>
      <name val="Aptos"/>
      <family val="2"/>
    </font>
    <font>
      <sz val="10"/>
      <color rgb="FF000000"/>
      <name val="Aptos"/>
      <family val="2"/>
    </font>
    <font>
      <sz val="3.5"/>
      <name val="Aptos"/>
      <family val="2"/>
    </font>
    <font>
      <sz val="3.5"/>
      <color rgb="FF000000"/>
      <name val="Aptos"/>
      <family val="2"/>
    </font>
    <font>
      <b/>
      <sz val="3.5"/>
      <color rgb="FF000000"/>
      <name val="Aptos"/>
      <family val="2"/>
    </font>
    <font>
      <b/>
      <sz val="8"/>
      <name val="Aptos"/>
      <family val="2"/>
    </font>
    <font>
      <sz val="8"/>
      <name val="Aptos"/>
      <family val="2"/>
    </font>
    <font>
      <sz val="8"/>
      <color rgb="FF000000"/>
      <name val="Aptos"/>
      <family val="2"/>
    </font>
    <font>
      <b/>
      <sz val="8"/>
      <color rgb="FF000000"/>
      <name val="Aptos"/>
      <family val="2"/>
    </font>
    <font>
      <b/>
      <sz val="10"/>
      <color rgb="FF000000"/>
      <name val="Aptos"/>
      <family val="2"/>
    </font>
    <font>
      <b/>
      <sz val="11"/>
      <color theme="1"/>
      <name val="Calibri"/>
      <family val="2"/>
      <scheme val="minor"/>
    </font>
    <font>
      <sz val="8"/>
      <name val="Verdana"/>
      <family val="2"/>
    </font>
    <font>
      <sz val="9"/>
      <color rgb="FF000000"/>
      <name val="Aptos"/>
      <family val="2"/>
    </font>
    <font>
      <sz val="9"/>
      <name val="Aptos"/>
      <family val="2"/>
    </font>
    <font>
      <sz val="11"/>
      <color theme="1"/>
      <name val="Calibri"/>
      <family val="2"/>
      <scheme val="minor"/>
    </font>
    <font>
      <b/>
      <sz val="9"/>
      <name val="Aptos"/>
      <family val="2"/>
    </font>
  </fonts>
  <fills count="43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/>
        <bgColor theme="8"/>
      </patternFill>
    </fill>
    <fill>
      <patternFill patternType="solid">
        <fgColor rgb="FF9999FF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/>
      <top style="thin">
        <color theme="8" tint="-0.249977111117893"/>
      </top>
      <bottom style="medium">
        <color theme="8" tint="-0.24997711111789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4">
    <xf numFmtId="0" fontId="0" fillId="0" borderId="0"/>
    <xf numFmtId="43" fontId="10" fillId="0" borderId="0" applyFont="0" applyFill="0" applyBorder="0" applyAlignment="0" applyProtection="0"/>
    <xf numFmtId="0" fontId="5" fillId="0" borderId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0" borderId="0"/>
    <xf numFmtId="0" fontId="4" fillId="0" borderId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" fillId="0" borderId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43" fillId="0" borderId="0">
      <alignment vertical="center"/>
    </xf>
    <xf numFmtId="41" fontId="10" fillId="0" borderId="0" applyFont="0" applyFill="0" applyBorder="0" applyAlignment="0" applyProtection="0"/>
    <xf numFmtId="0" fontId="2" fillId="0" borderId="0"/>
    <xf numFmtId="0" fontId="46" fillId="0" borderId="0">
      <alignment vertical="center"/>
    </xf>
    <xf numFmtId="170" fontId="1" fillId="0" borderId="0" applyFont="0" applyFill="0" applyBorder="0" applyAlignment="0" applyProtection="0">
      <alignment vertical="center"/>
    </xf>
  </cellStyleXfs>
  <cellXfs count="923">
    <xf numFmtId="0" fontId="0" fillId="0" borderId="0" xfId="0" applyAlignment="1">
      <alignment horizontal="left" vertical="top"/>
    </xf>
    <xf numFmtId="0" fontId="7" fillId="0" borderId="3" xfId="0" applyFont="1" applyBorder="1" applyAlignment="1">
      <alignment horizontal="left" vertical="top" wrapText="1"/>
    </xf>
    <xf numFmtId="164" fontId="8" fillId="0" borderId="3" xfId="0" applyNumberFormat="1" applyFont="1" applyBorder="1" applyAlignment="1">
      <alignment horizontal="center" vertical="top" shrinkToFit="1"/>
    </xf>
    <xf numFmtId="0" fontId="0" fillId="0" borderId="3" xfId="0" applyBorder="1" applyAlignment="1">
      <alignment horizontal="left" wrapText="1"/>
    </xf>
    <xf numFmtId="1" fontId="8" fillId="0" borderId="3" xfId="0" applyNumberFormat="1" applyFont="1" applyBorder="1" applyAlignment="1">
      <alignment horizontal="right" vertical="top" shrinkToFit="1"/>
    </xf>
    <xf numFmtId="0" fontId="0" fillId="2" borderId="3" xfId="0" applyFill="1" applyBorder="1" applyAlignment="1">
      <alignment horizontal="left" wrapText="1"/>
    </xf>
    <xf numFmtId="164" fontId="9" fillId="2" borderId="3" xfId="0" applyNumberFormat="1" applyFont="1" applyFill="1" applyBorder="1" applyAlignment="1">
      <alignment horizontal="center" vertical="top" shrinkToFit="1"/>
    </xf>
    <xf numFmtId="0" fontId="7" fillId="0" borderId="3" xfId="0" applyFont="1" applyBorder="1" applyAlignment="1">
      <alignment horizontal="left" vertical="center" wrapText="1"/>
    </xf>
    <xf numFmtId="1" fontId="8" fillId="0" borderId="3" xfId="0" applyNumberFormat="1" applyFont="1" applyBorder="1" applyAlignment="1">
      <alignment horizontal="right" vertical="center" shrinkToFit="1"/>
    </xf>
    <xf numFmtId="164" fontId="8" fillId="0" borderId="3" xfId="0" applyNumberFormat="1" applyFont="1" applyBorder="1" applyAlignment="1">
      <alignment horizontal="center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vertical="center"/>
    </xf>
    <xf numFmtId="49" fontId="11" fillId="3" borderId="7" xfId="0" applyNumberFormat="1" applyFont="1" applyFill="1" applyBorder="1" applyAlignment="1">
      <alignment horizontal="left" vertical="center"/>
    </xf>
    <xf numFmtId="49" fontId="11" fillId="3" borderId="7" xfId="0" applyNumberFormat="1" applyFont="1" applyFill="1" applyBorder="1" applyAlignment="1">
      <alignment horizontal="right" vertical="center"/>
    </xf>
    <xf numFmtId="166" fontId="11" fillId="3" borderId="7" xfId="0" applyNumberFormat="1" applyFont="1" applyFill="1" applyBorder="1" applyAlignment="1">
      <alignment horizontal="right" vertical="center"/>
    </xf>
    <xf numFmtId="166" fontId="12" fillId="0" borderId="7" xfId="0" applyNumberFormat="1" applyFont="1" applyBorder="1" applyAlignment="1">
      <alignment horizontal="right" vertical="center"/>
    </xf>
    <xf numFmtId="166" fontId="0" fillId="0" borderId="0" xfId="0" applyNumberFormat="1" applyAlignment="1">
      <alignment horizontal="right" vertical="center"/>
    </xf>
    <xf numFmtId="0" fontId="0" fillId="0" borderId="0" xfId="0" pivotButton="1" applyAlignment="1">
      <alignment horizontal="left" vertical="top"/>
    </xf>
    <xf numFmtId="41" fontId="0" fillId="0" borderId="0" xfId="0" applyNumberFormat="1" applyAlignment="1">
      <alignment horizontal="left" vertical="top"/>
    </xf>
    <xf numFmtId="49" fontId="12" fillId="5" borderId="7" xfId="0" applyNumberFormat="1" applyFont="1" applyFill="1" applyBorder="1" applyAlignment="1">
      <alignment horizontal="left" vertical="center"/>
    </xf>
    <xf numFmtId="49" fontId="12" fillId="5" borderId="7" xfId="0" applyNumberFormat="1" applyFont="1" applyFill="1" applyBorder="1" applyAlignment="1">
      <alignment horizontal="right" vertical="center"/>
    </xf>
    <xf numFmtId="166" fontId="12" fillId="5" borderId="7" xfId="0" applyNumberFormat="1" applyFont="1" applyFill="1" applyBorder="1" applyAlignment="1">
      <alignment horizontal="right" vertical="center"/>
    </xf>
    <xf numFmtId="49" fontId="12" fillId="4" borderId="7" xfId="0" applyNumberFormat="1" applyFont="1" applyFill="1" applyBorder="1" applyAlignment="1">
      <alignment horizontal="left" vertical="center"/>
    </xf>
    <xf numFmtId="49" fontId="12" fillId="4" borderId="7" xfId="0" applyNumberFormat="1" applyFont="1" applyFill="1" applyBorder="1" applyAlignment="1">
      <alignment horizontal="right" vertical="center"/>
    </xf>
    <xf numFmtId="166" fontId="12" fillId="4" borderId="7" xfId="0" applyNumberFormat="1" applyFont="1" applyFill="1" applyBorder="1" applyAlignment="1">
      <alignment horizontal="right" vertical="center"/>
    </xf>
    <xf numFmtId="49" fontId="12" fillId="6" borderId="7" xfId="0" applyNumberFormat="1" applyFont="1" applyFill="1" applyBorder="1" applyAlignment="1">
      <alignment horizontal="left" vertical="center"/>
    </xf>
    <xf numFmtId="49" fontId="12" fillId="6" borderId="7" xfId="0" applyNumberFormat="1" applyFont="1" applyFill="1" applyBorder="1" applyAlignment="1">
      <alignment horizontal="right" vertical="center"/>
    </xf>
    <xf numFmtId="166" fontId="12" fillId="6" borderId="7" xfId="0" applyNumberFormat="1" applyFont="1" applyFill="1" applyBorder="1" applyAlignment="1">
      <alignment horizontal="right" vertical="center"/>
    </xf>
    <xf numFmtId="49" fontId="15" fillId="6" borderId="7" xfId="0" applyNumberFormat="1" applyFont="1" applyFill="1" applyBorder="1" applyAlignment="1">
      <alignment horizontal="left" vertical="center"/>
    </xf>
    <xf numFmtId="0" fontId="17" fillId="7" borderId="9" xfId="0" applyFont="1" applyFill="1" applyBorder="1"/>
    <xf numFmtId="0" fontId="18" fillId="8" borderId="11" xfId="0" applyFont="1" applyFill="1" applyBorder="1"/>
    <xf numFmtId="0" fontId="14" fillId="0" borderId="0" xfId="0" applyFont="1"/>
    <xf numFmtId="0" fontId="16" fillId="0" borderId="12" xfId="0" applyFont="1" applyBorder="1"/>
    <xf numFmtId="0" fontId="18" fillId="8" borderId="11" xfId="0" applyFont="1" applyFill="1" applyBorder="1" applyAlignment="1">
      <alignment horizontal="left" vertical="top"/>
    </xf>
    <xf numFmtId="41" fontId="14" fillId="0" borderId="0" xfId="0" applyNumberFormat="1" applyFont="1" applyAlignment="1">
      <alignment horizontal="left" vertical="top"/>
    </xf>
    <xf numFmtId="41" fontId="16" fillId="0" borderId="12" xfId="0" applyNumberFormat="1" applyFont="1" applyBorder="1" applyAlignment="1">
      <alignment horizontal="left" vertical="top"/>
    </xf>
    <xf numFmtId="0" fontId="17" fillId="7" borderId="10" xfId="0" applyFont="1" applyFill="1" applyBorder="1"/>
    <xf numFmtId="49" fontId="12" fillId="9" borderId="7" xfId="0" applyNumberFormat="1" applyFont="1" applyFill="1" applyBorder="1" applyAlignment="1">
      <alignment horizontal="left" vertical="center"/>
    </xf>
    <xf numFmtId="49" fontId="12" fillId="9" borderId="7" xfId="0" applyNumberFormat="1" applyFont="1" applyFill="1" applyBorder="1" applyAlignment="1">
      <alignment horizontal="right" vertical="center"/>
    </xf>
    <xf numFmtId="166" fontId="12" fillId="9" borderId="7" xfId="0" applyNumberFormat="1" applyFont="1" applyFill="1" applyBorder="1" applyAlignment="1">
      <alignment horizontal="right" vertical="center"/>
    </xf>
    <xf numFmtId="49" fontId="12" fillId="10" borderId="7" xfId="0" applyNumberFormat="1" applyFont="1" applyFill="1" applyBorder="1" applyAlignment="1">
      <alignment horizontal="left" vertical="center"/>
    </xf>
    <xf numFmtId="49" fontId="12" fillId="10" borderId="7" xfId="0" applyNumberFormat="1" applyFont="1" applyFill="1" applyBorder="1" applyAlignment="1">
      <alignment horizontal="right" vertical="center"/>
    </xf>
    <xf numFmtId="166" fontId="12" fillId="10" borderId="7" xfId="0" applyNumberFormat="1" applyFont="1" applyFill="1" applyBorder="1" applyAlignment="1">
      <alignment horizontal="right" vertical="center"/>
    </xf>
    <xf numFmtId="167" fontId="0" fillId="0" borderId="0" xfId="1" applyNumberFormat="1" applyFont="1" applyAlignment="1">
      <alignment vertical="center"/>
    </xf>
    <xf numFmtId="0" fontId="17" fillId="7" borderId="9" xfId="0" applyFont="1" applyFill="1" applyBorder="1" applyAlignment="1">
      <alignment horizontal="left" vertical="top"/>
    </xf>
    <xf numFmtId="41" fontId="17" fillId="7" borderId="10" xfId="0" applyNumberFormat="1" applyFont="1" applyFill="1" applyBorder="1" applyAlignment="1">
      <alignment horizontal="left" vertical="top"/>
    </xf>
    <xf numFmtId="49" fontId="12" fillId="11" borderId="7" xfId="0" applyNumberFormat="1" applyFont="1" applyFill="1" applyBorder="1" applyAlignment="1">
      <alignment horizontal="left" vertical="center"/>
    </xf>
    <xf numFmtId="49" fontId="12" fillId="11" borderId="7" xfId="0" applyNumberFormat="1" applyFont="1" applyFill="1" applyBorder="1" applyAlignment="1">
      <alignment horizontal="right" vertical="center"/>
    </xf>
    <xf numFmtId="166" fontId="12" fillId="11" borderId="7" xfId="0" applyNumberFormat="1" applyFont="1" applyFill="1" applyBorder="1" applyAlignment="1">
      <alignment horizontal="right" vertical="center"/>
    </xf>
    <xf numFmtId="49" fontId="19" fillId="0" borderId="0" xfId="2" applyNumberFormat="1" applyFont="1"/>
    <xf numFmtId="49" fontId="20" fillId="0" borderId="0" xfId="2" applyNumberFormat="1" applyFont="1"/>
    <xf numFmtId="49" fontId="19" fillId="0" borderId="0" xfId="3" applyNumberFormat="1" applyFont="1"/>
    <xf numFmtId="41" fontId="19" fillId="0" borderId="0" xfId="4" applyFont="1"/>
    <xf numFmtId="0" fontId="19" fillId="0" borderId="0" xfId="2" applyFont="1"/>
    <xf numFmtId="49" fontId="22" fillId="12" borderId="8" xfId="2" applyNumberFormat="1" applyFont="1" applyFill="1" applyBorder="1" applyAlignment="1">
      <alignment horizontal="center" vertical="center" wrapText="1"/>
    </xf>
    <xf numFmtId="49" fontId="22" fillId="12" borderId="8" xfId="3" applyNumberFormat="1" applyFont="1" applyFill="1" applyBorder="1" applyAlignment="1" applyProtection="1">
      <alignment horizontal="center" vertical="center" wrapText="1"/>
    </xf>
    <xf numFmtId="41" fontId="19" fillId="0" borderId="0" xfId="2" applyNumberFormat="1" applyFont="1"/>
    <xf numFmtId="41" fontId="25" fillId="13" borderId="0" xfId="5" applyFont="1" applyFill="1"/>
    <xf numFmtId="41" fontId="26" fillId="14" borderId="8" xfId="5" applyFont="1" applyFill="1" applyBorder="1"/>
    <xf numFmtId="0" fontId="27" fillId="13" borderId="0" xfId="2" applyFont="1" applyFill="1"/>
    <xf numFmtId="168" fontId="27" fillId="13" borderId="0" xfId="2" applyNumberFormat="1" applyFont="1" applyFill="1" applyAlignment="1">
      <alignment vertical="center"/>
    </xf>
    <xf numFmtId="41" fontId="27" fillId="13" borderId="0" xfId="5" applyFont="1" applyFill="1"/>
    <xf numFmtId="0" fontId="28" fillId="13" borderId="0" xfId="2" applyFont="1" applyFill="1" applyAlignment="1">
      <alignment horizontal="center"/>
    </xf>
    <xf numFmtId="0" fontId="28" fillId="13" borderId="8" xfId="2" applyFont="1" applyFill="1" applyBorder="1" applyAlignment="1">
      <alignment horizontal="center" vertical="center" wrapText="1"/>
    </xf>
    <xf numFmtId="0" fontId="28" fillId="13" borderId="0" xfId="2" applyFont="1" applyFill="1"/>
    <xf numFmtId="0" fontId="27" fillId="13" borderId="8" xfId="2" applyFont="1" applyFill="1" applyBorder="1"/>
    <xf numFmtId="49" fontId="27" fillId="13" borderId="8" xfId="2" applyNumberFormat="1" applyFont="1" applyFill="1" applyBorder="1"/>
    <xf numFmtId="0" fontId="27" fillId="13" borderId="8" xfId="2" applyFont="1" applyFill="1" applyBorder="1" applyAlignment="1">
      <alignment wrapText="1"/>
    </xf>
    <xf numFmtId="0" fontId="27" fillId="13" borderId="8" xfId="2" applyFont="1" applyFill="1" applyBorder="1" applyAlignment="1">
      <alignment vertical="center"/>
    </xf>
    <xf numFmtId="168" fontId="27" fillId="13" borderId="8" xfId="2" applyNumberFormat="1" applyFont="1" applyFill="1" applyBorder="1" applyAlignment="1">
      <alignment vertical="center"/>
    </xf>
    <xf numFmtId="41" fontId="27" fillId="13" borderId="8" xfId="5" applyFont="1" applyFill="1" applyBorder="1" applyAlignment="1">
      <alignment horizontal="right" vertical="center"/>
    </xf>
    <xf numFmtId="0" fontId="28" fillId="14" borderId="8" xfId="2" applyFont="1" applyFill="1" applyBorder="1"/>
    <xf numFmtId="49" fontId="27" fillId="14" borderId="8" xfId="2" applyNumberFormat="1" applyFont="1" applyFill="1" applyBorder="1"/>
    <xf numFmtId="0" fontId="27" fillId="14" borderId="8" xfId="2" applyFont="1" applyFill="1" applyBorder="1"/>
    <xf numFmtId="0" fontId="27" fillId="14" borderId="8" xfId="2" applyFont="1" applyFill="1" applyBorder="1" applyAlignment="1">
      <alignment vertical="center"/>
    </xf>
    <xf numFmtId="168" fontId="27" fillId="14" borderId="8" xfId="2" applyNumberFormat="1" applyFont="1" applyFill="1" applyBorder="1" applyAlignment="1">
      <alignment vertical="center"/>
    </xf>
    <xf numFmtId="41" fontId="28" fillId="14" borderId="8" xfId="5" applyFont="1" applyFill="1" applyBorder="1" applyAlignment="1">
      <alignment horizontal="right" vertical="center"/>
    </xf>
    <xf numFmtId="0" fontId="28" fillId="13" borderId="13" xfId="2" applyFont="1" applyFill="1" applyBorder="1"/>
    <xf numFmtId="49" fontId="27" fillId="13" borderId="0" xfId="2" applyNumberFormat="1" applyFont="1" applyFill="1"/>
    <xf numFmtId="0" fontId="27" fillId="13" borderId="0" xfId="2" applyFont="1" applyFill="1" applyAlignment="1">
      <alignment vertical="center"/>
    </xf>
    <xf numFmtId="41" fontId="27" fillId="13" borderId="0" xfId="5" applyFont="1" applyFill="1" applyAlignment="1">
      <alignment horizontal="right" vertical="center"/>
    </xf>
    <xf numFmtId="41" fontId="27" fillId="14" borderId="8" xfId="5" applyFont="1" applyFill="1" applyBorder="1" applyAlignment="1">
      <alignment horizontal="right" vertical="center"/>
    </xf>
    <xf numFmtId="1" fontId="27" fillId="13" borderId="8" xfId="6" applyNumberFormat="1" applyFont="1" applyFill="1" applyBorder="1" applyAlignment="1">
      <alignment horizontal="left" vertical="center"/>
    </xf>
    <xf numFmtId="49" fontId="28" fillId="14" borderId="8" xfId="2" applyNumberFormat="1" applyFont="1" applyFill="1" applyBorder="1"/>
    <xf numFmtId="0" fontId="28" fillId="14" borderId="8" xfId="2" applyFont="1" applyFill="1" applyBorder="1" applyAlignment="1">
      <alignment vertical="center"/>
    </xf>
    <xf numFmtId="168" fontId="28" fillId="14" borderId="8" xfId="2" applyNumberFormat="1" applyFont="1" applyFill="1" applyBorder="1" applyAlignment="1">
      <alignment vertical="center"/>
    </xf>
    <xf numFmtId="0" fontId="28" fillId="14" borderId="0" xfId="2" applyFont="1" applyFill="1"/>
    <xf numFmtId="49" fontId="28" fillId="14" borderId="0" xfId="2" applyNumberFormat="1" applyFont="1" applyFill="1"/>
    <xf numFmtId="0" fontId="28" fillId="14" borderId="0" xfId="2" applyFont="1" applyFill="1" applyAlignment="1">
      <alignment vertical="center"/>
    </xf>
    <xf numFmtId="168" fontId="28" fillId="14" borderId="0" xfId="2" applyNumberFormat="1" applyFont="1" applyFill="1" applyAlignment="1">
      <alignment vertical="center"/>
    </xf>
    <xf numFmtId="41" fontId="28" fillId="14" borderId="0" xfId="5" applyFont="1" applyFill="1" applyAlignment="1">
      <alignment horizontal="right" vertical="center"/>
    </xf>
    <xf numFmtId="41" fontId="29" fillId="13" borderId="0" xfId="5" applyFont="1" applyFill="1" applyAlignment="1">
      <alignment horizontal="right" vertical="center"/>
    </xf>
    <xf numFmtId="0" fontId="28" fillId="13" borderId="0" xfId="2" applyFont="1" applyFill="1" applyAlignment="1">
      <alignment horizontal="left"/>
    </xf>
    <xf numFmtId="169" fontId="28" fillId="13" borderId="0" xfId="6" applyNumberFormat="1" applyFont="1" applyFill="1"/>
    <xf numFmtId="169" fontId="27" fillId="13" borderId="0" xfId="6" applyNumberFormat="1" applyFont="1" applyFill="1"/>
    <xf numFmtId="169" fontId="28" fillId="13" borderId="0" xfId="6" applyNumberFormat="1" applyFont="1" applyFill="1" applyBorder="1"/>
    <xf numFmtId="169" fontId="27" fillId="13" borderId="0" xfId="6" applyNumberFormat="1" applyFont="1" applyFill="1" applyBorder="1"/>
    <xf numFmtId="49" fontId="12" fillId="15" borderId="7" xfId="0" applyNumberFormat="1" applyFont="1" applyFill="1" applyBorder="1" applyAlignment="1">
      <alignment horizontal="left" vertical="center"/>
    </xf>
    <xf numFmtId="49" fontId="12" fillId="15" borderId="7" xfId="0" applyNumberFormat="1" applyFont="1" applyFill="1" applyBorder="1" applyAlignment="1">
      <alignment horizontal="right" vertical="center"/>
    </xf>
    <xf numFmtId="166" fontId="12" fillId="15" borderId="7" xfId="0" applyNumberFormat="1" applyFont="1" applyFill="1" applyBorder="1" applyAlignment="1">
      <alignment horizontal="right" vertical="center"/>
    </xf>
    <xf numFmtId="0" fontId="26" fillId="14" borderId="8" xfId="0" applyFont="1" applyFill="1" applyBorder="1"/>
    <xf numFmtId="0" fontId="25" fillId="13" borderId="0" xfId="0" applyFont="1" applyFill="1"/>
    <xf numFmtId="4" fontId="27" fillId="13" borderId="0" xfId="2" applyNumberFormat="1" applyFont="1" applyFill="1"/>
    <xf numFmtId="167" fontId="0" fillId="0" borderId="0" xfId="0" applyNumberFormat="1" applyAlignment="1">
      <alignment horizontal="left" vertical="top"/>
    </xf>
    <xf numFmtId="3" fontId="0" fillId="0" borderId="0" xfId="0" applyNumberFormat="1" applyAlignment="1">
      <alignment horizontal="left" vertical="top"/>
    </xf>
    <xf numFmtId="41" fontId="28" fillId="13" borderId="0" xfId="5" applyFont="1" applyFill="1"/>
    <xf numFmtId="0" fontId="33" fillId="0" borderId="0" xfId="0" applyFont="1" applyAlignment="1">
      <alignment horizontal="left" vertical="top"/>
    </xf>
    <xf numFmtId="0" fontId="34" fillId="0" borderId="3" xfId="0" applyFont="1" applyBorder="1" applyAlignment="1">
      <alignment horizontal="left" vertical="top" wrapText="1"/>
    </xf>
    <xf numFmtId="0" fontId="33" fillId="0" borderId="3" xfId="0" applyFont="1" applyBorder="1" applyAlignment="1">
      <alignment horizontal="left" wrapText="1"/>
    </xf>
    <xf numFmtId="165" fontId="35" fillId="0" borderId="3" xfId="0" applyNumberFormat="1" applyFont="1" applyBorder="1" applyAlignment="1">
      <alignment horizontal="right" vertical="top" shrinkToFit="1"/>
    </xf>
    <xf numFmtId="165" fontId="35" fillId="0" borderId="3" xfId="0" applyNumberFormat="1" applyFont="1" applyBorder="1" applyAlignment="1">
      <alignment horizontal="left" vertical="top" shrinkToFit="1"/>
    </xf>
    <xf numFmtId="165" fontId="35" fillId="0" borderId="2" xfId="0" applyNumberFormat="1" applyFont="1" applyBorder="1" applyAlignment="1">
      <alignment horizontal="right" vertical="top" shrinkToFit="1"/>
    </xf>
    <xf numFmtId="0" fontId="38" fillId="0" borderId="3" xfId="0" applyFont="1" applyBorder="1" applyAlignment="1">
      <alignment horizontal="left" vertical="top" wrapText="1"/>
    </xf>
    <xf numFmtId="0" fontId="31" fillId="0" borderId="0" xfId="0" applyFont="1" applyAlignment="1">
      <alignment horizontal="center" vertical="top"/>
    </xf>
    <xf numFmtId="168" fontId="38" fillId="13" borderId="8" xfId="2" applyNumberFormat="1" applyFont="1" applyFill="1" applyBorder="1" applyAlignment="1">
      <alignment vertical="center"/>
    </xf>
    <xf numFmtId="0" fontId="39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/>
    </xf>
    <xf numFmtId="0" fontId="13" fillId="13" borderId="8" xfId="2" applyFont="1" applyFill="1" applyBorder="1" applyAlignment="1">
      <alignment horizontal="center" vertical="center" wrapText="1"/>
    </xf>
    <xf numFmtId="0" fontId="13" fillId="13" borderId="0" xfId="2" applyFont="1" applyFill="1"/>
    <xf numFmtId="0" fontId="37" fillId="16" borderId="3" xfId="0" applyFont="1" applyFill="1" applyBorder="1" applyAlignment="1">
      <alignment horizontal="left" vertical="top" wrapText="1"/>
    </xf>
    <xf numFmtId="0" fontId="32" fillId="16" borderId="3" xfId="0" applyFont="1" applyFill="1" applyBorder="1" applyAlignment="1">
      <alignment horizontal="left" vertical="top" wrapText="1"/>
    </xf>
    <xf numFmtId="0" fontId="41" fillId="16" borderId="3" xfId="0" applyFont="1" applyFill="1" applyBorder="1" applyAlignment="1">
      <alignment horizontal="left" wrapText="1"/>
    </xf>
    <xf numFmtId="165" fontId="36" fillId="16" borderId="3" xfId="0" applyNumberFormat="1" applyFont="1" applyFill="1" applyBorder="1" applyAlignment="1">
      <alignment horizontal="right" vertical="top" shrinkToFit="1"/>
    </xf>
    <xf numFmtId="165" fontId="36" fillId="16" borderId="3" xfId="0" applyNumberFormat="1" applyFont="1" applyFill="1" applyBorder="1" applyAlignment="1">
      <alignment horizontal="left" vertical="top" shrinkToFit="1"/>
    </xf>
    <xf numFmtId="168" fontId="37" fillId="16" borderId="8" xfId="2" applyNumberFormat="1" applyFont="1" applyFill="1" applyBorder="1" applyAlignment="1">
      <alignment vertical="center"/>
    </xf>
    <xf numFmtId="168" fontId="37" fillId="0" borderId="0" xfId="2" applyNumberFormat="1" applyFont="1" applyAlignment="1">
      <alignment vertical="center"/>
    </xf>
    <xf numFmtId="0" fontId="37" fillId="16" borderId="1" xfId="0" applyFont="1" applyFill="1" applyBorder="1" applyAlignment="1">
      <alignment horizontal="left" vertical="top" wrapText="1"/>
    </xf>
    <xf numFmtId="0" fontId="32" fillId="16" borderId="1" xfId="0" applyFont="1" applyFill="1" applyBorder="1" applyAlignment="1">
      <alignment horizontal="left" vertical="top" wrapText="1"/>
    </xf>
    <xf numFmtId="0" fontId="41" fillId="16" borderId="1" xfId="0" applyFont="1" applyFill="1" applyBorder="1" applyAlignment="1">
      <alignment horizontal="left" wrapText="1"/>
    </xf>
    <xf numFmtId="165" fontId="36" fillId="16" borderId="1" xfId="0" applyNumberFormat="1" applyFont="1" applyFill="1" applyBorder="1" applyAlignment="1">
      <alignment horizontal="right" vertical="top" shrinkToFit="1"/>
    </xf>
    <xf numFmtId="165" fontId="36" fillId="16" borderId="1" xfId="0" applyNumberFormat="1" applyFont="1" applyFill="1" applyBorder="1" applyAlignment="1">
      <alignment horizontal="left" vertical="top" shrinkToFit="1"/>
    </xf>
    <xf numFmtId="0" fontId="37" fillId="0" borderId="0" xfId="0" applyFont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0" fontId="41" fillId="0" borderId="0" xfId="0" applyFont="1" applyAlignment="1">
      <alignment horizontal="left" wrapText="1"/>
    </xf>
    <xf numFmtId="165" fontId="36" fillId="0" borderId="0" xfId="0" applyNumberFormat="1" applyFont="1" applyAlignment="1">
      <alignment horizontal="right" vertical="top" shrinkToFit="1"/>
    </xf>
    <xf numFmtId="165" fontId="36" fillId="0" borderId="0" xfId="0" applyNumberFormat="1" applyFont="1" applyAlignment="1">
      <alignment horizontal="left" vertical="top" shrinkToFit="1"/>
    </xf>
    <xf numFmtId="0" fontId="37" fillId="16" borderId="8" xfId="0" applyFont="1" applyFill="1" applyBorder="1" applyAlignment="1">
      <alignment horizontal="left" vertical="top" wrapText="1"/>
    </xf>
    <xf numFmtId="0" fontId="32" fillId="16" borderId="8" xfId="0" applyFont="1" applyFill="1" applyBorder="1" applyAlignment="1">
      <alignment horizontal="left" vertical="top" wrapText="1"/>
    </xf>
    <xf numFmtId="0" fontId="41" fillId="16" borderId="8" xfId="0" applyFont="1" applyFill="1" applyBorder="1" applyAlignment="1">
      <alignment horizontal="left" wrapText="1"/>
    </xf>
    <xf numFmtId="165" fontId="36" fillId="16" borderId="8" xfId="0" applyNumberFormat="1" applyFont="1" applyFill="1" applyBorder="1" applyAlignment="1">
      <alignment horizontal="right" vertical="top" shrinkToFit="1"/>
    </xf>
    <xf numFmtId="165" fontId="36" fillId="16" borderId="8" xfId="0" applyNumberFormat="1" applyFont="1" applyFill="1" applyBorder="1" applyAlignment="1">
      <alignment horizontal="left" vertical="top" shrinkToFit="1"/>
    </xf>
    <xf numFmtId="0" fontId="34" fillId="0" borderId="2" xfId="0" applyFont="1" applyBorder="1" applyAlignment="1">
      <alignment horizontal="left" vertical="top" wrapText="1"/>
    </xf>
    <xf numFmtId="0" fontId="33" fillId="0" borderId="2" xfId="0" applyFont="1" applyBorder="1" applyAlignment="1">
      <alignment horizontal="left" wrapText="1"/>
    </xf>
    <xf numFmtId="0" fontId="30" fillId="2" borderId="16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top" wrapText="1"/>
    </xf>
    <xf numFmtId="0" fontId="38" fillId="0" borderId="2" xfId="0" applyFont="1" applyBorder="1" applyAlignment="1">
      <alignment horizontal="left" vertical="top" wrapText="1"/>
    </xf>
    <xf numFmtId="165" fontId="35" fillId="0" borderId="2" xfId="0" applyNumberFormat="1" applyFont="1" applyBorder="1" applyAlignment="1">
      <alignment horizontal="left" vertical="top" shrinkToFit="1"/>
    </xf>
    <xf numFmtId="0" fontId="37" fillId="0" borderId="0" xfId="0" applyFont="1" applyAlignment="1">
      <alignment vertical="top"/>
    </xf>
    <xf numFmtId="49" fontId="38" fillId="13" borderId="8" xfId="2" applyNumberFormat="1" applyFont="1" applyFill="1" applyBorder="1"/>
    <xf numFmtId="0" fontId="37" fillId="2" borderId="16" xfId="0" applyFont="1" applyFill="1" applyBorder="1" applyAlignment="1">
      <alignment horizontal="center" vertical="center" wrapText="1"/>
    </xf>
    <xf numFmtId="49" fontId="37" fillId="16" borderId="8" xfId="2" applyNumberFormat="1" applyFont="1" applyFill="1" applyBorder="1"/>
    <xf numFmtId="49" fontId="37" fillId="16" borderId="16" xfId="2" applyNumberFormat="1" applyFont="1" applyFill="1" applyBorder="1"/>
    <xf numFmtId="49" fontId="37" fillId="0" borderId="0" xfId="2" applyNumberFormat="1" applyFont="1"/>
    <xf numFmtId="0" fontId="40" fillId="16" borderId="8" xfId="0" applyFont="1" applyFill="1" applyBorder="1" applyAlignment="1">
      <alignment horizontal="left" wrapText="1"/>
    </xf>
    <xf numFmtId="165" fontId="40" fillId="16" borderId="8" xfId="0" applyNumberFormat="1" applyFont="1" applyFill="1" applyBorder="1" applyAlignment="1">
      <alignment horizontal="right" vertical="top" shrinkToFit="1"/>
    </xf>
    <xf numFmtId="165" fontId="40" fillId="16" borderId="8" xfId="0" applyNumberFormat="1" applyFont="1" applyFill="1" applyBorder="1" applyAlignment="1">
      <alignment horizontal="left" vertical="top" shrinkToFit="1"/>
    </xf>
    <xf numFmtId="0" fontId="40" fillId="0" borderId="0" xfId="0" applyFont="1" applyAlignment="1">
      <alignment horizontal="left" vertical="top"/>
    </xf>
    <xf numFmtId="41" fontId="30" fillId="2" borderId="16" xfId="0" applyNumberFormat="1" applyFont="1" applyFill="1" applyBorder="1" applyAlignment="1">
      <alignment horizontal="center" vertical="center" wrapText="1"/>
    </xf>
    <xf numFmtId="41" fontId="39" fillId="0" borderId="2" xfId="0" applyNumberFormat="1" applyFont="1" applyBorder="1" applyAlignment="1">
      <alignment horizontal="center" vertical="top" shrinkToFit="1"/>
    </xf>
    <xf numFmtId="41" fontId="39" fillId="0" borderId="3" xfId="0" applyNumberFormat="1" applyFont="1" applyBorder="1" applyAlignment="1">
      <alignment horizontal="center" vertical="top" shrinkToFit="1"/>
    </xf>
    <xf numFmtId="41" fontId="40" fillId="16" borderId="3" xfId="0" applyNumberFormat="1" applyFont="1" applyFill="1" applyBorder="1" applyAlignment="1">
      <alignment horizontal="center" vertical="top" shrinkToFit="1"/>
    </xf>
    <xf numFmtId="41" fontId="40" fillId="16" borderId="1" xfId="0" applyNumberFormat="1" applyFont="1" applyFill="1" applyBorder="1" applyAlignment="1">
      <alignment horizontal="center" vertical="top" shrinkToFit="1"/>
    </xf>
    <xf numFmtId="41" fontId="40" fillId="16" borderId="8" xfId="0" applyNumberFormat="1" applyFont="1" applyFill="1" applyBorder="1" applyAlignment="1">
      <alignment horizontal="center" vertical="top" shrinkToFit="1"/>
    </xf>
    <xf numFmtId="41" fontId="40" fillId="0" borderId="0" xfId="0" applyNumberFormat="1" applyFont="1" applyAlignment="1">
      <alignment horizontal="center" vertical="top" shrinkToFit="1"/>
    </xf>
    <xf numFmtId="41" fontId="33" fillId="0" borderId="0" xfId="0" applyNumberFormat="1" applyFont="1" applyAlignment="1">
      <alignment horizontal="left" vertical="top"/>
    </xf>
    <xf numFmtId="49" fontId="11" fillId="3" borderId="7" xfId="0" applyNumberFormat="1" applyFont="1" applyFill="1" applyBorder="1" applyAlignment="1">
      <alignment vertical="center"/>
    </xf>
    <xf numFmtId="49" fontId="12" fillId="0" borderId="7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38" fillId="0" borderId="4" xfId="0" applyFont="1" applyBorder="1" applyAlignment="1">
      <alignment horizontal="left" vertical="top" wrapText="1"/>
    </xf>
    <xf numFmtId="0" fontId="38" fillId="0" borderId="6" xfId="0" applyFont="1" applyBorder="1" applyAlignment="1">
      <alignment horizontal="left" vertical="top" wrapText="1"/>
    </xf>
    <xf numFmtId="0" fontId="38" fillId="0" borderId="0" xfId="0" applyFont="1" applyAlignment="1">
      <alignment horizontal="left" vertical="top" wrapText="1"/>
    </xf>
    <xf numFmtId="0" fontId="34" fillId="0" borderId="0" xfId="0" applyFont="1" applyAlignment="1">
      <alignment horizontal="left" vertical="top" wrapText="1"/>
    </xf>
    <xf numFmtId="41" fontId="39" fillId="0" borderId="0" xfId="0" applyNumberFormat="1" applyFont="1" applyAlignment="1">
      <alignment horizontal="center" vertical="top" shrinkToFit="1"/>
    </xf>
    <xf numFmtId="0" fontId="33" fillId="0" borderId="0" xfId="0" applyFont="1" applyAlignment="1">
      <alignment horizontal="left" wrapText="1"/>
    </xf>
    <xf numFmtId="164" fontId="35" fillId="0" borderId="0" xfId="0" applyNumberFormat="1" applyFont="1" applyAlignment="1">
      <alignment horizontal="right" vertical="top" shrinkToFit="1"/>
    </xf>
    <xf numFmtId="165" fontId="35" fillId="0" borderId="0" xfId="0" applyNumberFormat="1" applyFont="1" applyAlignment="1">
      <alignment horizontal="right" vertical="top" shrinkToFit="1"/>
    </xf>
    <xf numFmtId="165" fontId="35" fillId="0" borderId="0" xfId="0" applyNumberFormat="1" applyFont="1" applyAlignment="1">
      <alignment horizontal="left" vertical="top" shrinkToFit="1"/>
    </xf>
    <xf numFmtId="1" fontId="39" fillId="0" borderId="0" xfId="0" applyNumberFormat="1" applyFont="1" applyAlignment="1">
      <alignment horizontal="left" vertical="top" shrinkToFit="1"/>
    </xf>
    <xf numFmtId="41" fontId="39" fillId="0" borderId="0" xfId="0" applyNumberFormat="1" applyFont="1" applyAlignment="1">
      <alignment horizontal="left" vertical="top"/>
    </xf>
    <xf numFmtId="0" fontId="39" fillId="0" borderId="3" xfId="0" applyFont="1" applyBorder="1" applyAlignment="1">
      <alignment horizontal="left" wrapText="1"/>
    </xf>
    <xf numFmtId="0" fontId="40" fillId="16" borderId="3" xfId="0" applyFont="1" applyFill="1" applyBorder="1" applyAlignment="1">
      <alignment horizontal="left" wrapText="1"/>
    </xf>
    <xf numFmtId="0" fontId="40" fillId="16" borderId="1" xfId="0" applyFont="1" applyFill="1" applyBorder="1" applyAlignment="1">
      <alignment horizontal="left" wrapText="1"/>
    </xf>
    <xf numFmtId="0" fontId="40" fillId="0" borderId="0" xfId="0" applyFont="1" applyAlignment="1">
      <alignment horizontal="left" wrapText="1"/>
    </xf>
    <xf numFmtId="0" fontId="39" fillId="0" borderId="0" xfId="0" applyFont="1" applyAlignment="1">
      <alignment horizontal="left" wrapText="1"/>
    </xf>
    <xf numFmtId="0" fontId="38" fillId="17" borderId="3" xfId="0" applyFont="1" applyFill="1" applyBorder="1" applyAlignment="1">
      <alignment horizontal="left" vertical="top" wrapText="1"/>
    </xf>
    <xf numFmtId="49" fontId="38" fillId="17" borderId="8" xfId="2" applyNumberFormat="1" applyFont="1" applyFill="1" applyBorder="1"/>
    <xf numFmtId="0" fontId="38" fillId="17" borderId="2" xfId="0" applyFont="1" applyFill="1" applyBorder="1" applyAlignment="1">
      <alignment horizontal="left" vertical="top" wrapText="1"/>
    </xf>
    <xf numFmtId="41" fontId="39" fillId="17" borderId="3" xfId="0" applyNumberFormat="1" applyFont="1" applyFill="1" applyBorder="1" applyAlignment="1">
      <alignment horizontal="center" vertical="top" shrinkToFit="1"/>
    </xf>
    <xf numFmtId="0" fontId="33" fillId="17" borderId="2" xfId="0" applyFont="1" applyFill="1" applyBorder="1" applyAlignment="1">
      <alignment horizontal="left" wrapText="1"/>
    </xf>
    <xf numFmtId="0" fontId="33" fillId="17" borderId="0" xfId="0" applyFont="1" applyFill="1" applyAlignment="1">
      <alignment horizontal="left" vertical="top"/>
    </xf>
    <xf numFmtId="0" fontId="38" fillId="18" borderId="3" xfId="0" applyFont="1" applyFill="1" applyBorder="1" applyAlignment="1">
      <alignment horizontal="left" vertical="top" wrapText="1"/>
    </xf>
    <xf numFmtId="49" fontId="38" fillId="18" borderId="8" xfId="2" applyNumberFormat="1" applyFont="1" applyFill="1" applyBorder="1"/>
    <xf numFmtId="0" fontId="38" fillId="18" borderId="2" xfId="0" applyFont="1" applyFill="1" applyBorder="1" applyAlignment="1">
      <alignment horizontal="left" vertical="top" wrapText="1"/>
    </xf>
    <xf numFmtId="41" fontId="39" fillId="18" borderId="3" xfId="0" applyNumberFormat="1" applyFont="1" applyFill="1" applyBorder="1" applyAlignment="1">
      <alignment horizontal="center" vertical="top" shrinkToFit="1"/>
    </xf>
    <xf numFmtId="0" fontId="33" fillId="18" borderId="3" xfId="0" applyFont="1" applyFill="1" applyBorder="1" applyAlignment="1">
      <alignment horizontal="left" wrapText="1"/>
    </xf>
    <xf numFmtId="0" fontId="33" fillId="18" borderId="0" xfId="0" applyFont="1" applyFill="1" applyAlignment="1">
      <alignment horizontal="left" vertical="top"/>
    </xf>
    <xf numFmtId="0" fontId="38" fillId="19" borderId="3" xfId="0" applyFont="1" applyFill="1" applyBorder="1" applyAlignment="1">
      <alignment horizontal="left" vertical="top" wrapText="1"/>
    </xf>
    <xf numFmtId="49" fontId="38" fillId="19" borderId="8" xfId="2" applyNumberFormat="1" applyFont="1" applyFill="1" applyBorder="1"/>
    <xf numFmtId="0" fontId="38" fillId="19" borderId="2" xfId="0" applyFont="1" applyFill="1" applyBorder="1" applyAlignment="1">
      <alignment horizontal="left" vertical="top" wrapText="1"/>
    </xf>
    <xf numFmtId="41" fontId="39" fillId="19" borderId="3" xfId="0" applyNumberFormat="1" applyFont="1" applyFill="1" applyBorder="1" applyAlignment="1">
      <alignment horizontal="center" vertical="top" shrinkToFit="1"/>
    </xf>
    <xf numFmtId="0" fontId="33" fillId="19" borderId="3" xfId="0" applyFont="1" applyFill="1" applyBorder="1" applyAlignment="1">
      <alignment horizontal="left" wrapText="1"/>
    </xf>
    <xf numFmtId="0" fontId="33" fillId="19" borderId="0" xfId="0" applyFont="1" applyFill="1" applyAlignment="1">
      <alignment horizontal="left" vertical="top"/>
    </xf>
    <xf numFmtId="0" fontId="38" fillId="20" borderId="3" xfId="0" applyFont="1" applyFill="1" applyBorder="1" applyAlignment="1">
      <alignment horizontal="left" vertical="top" wrapText="1"/>
    </xf>
    <xf numFmtId="49" fontId="38" fillId="20" borderId="8" xfId="2" applyNumberFormat="1" applyFont="1" applyFill="1" applyBorder="1"/>
    <xf numFmtId="0" fontId="38" fillId="20" borderId="2" xfId="0" applyFont="1" applyFill="1" applyBorder="1" applyAlignment="1">
      <alignment horizontal="left" vertical="top" wrapText="1"/>
    </xf>
    <xf numFmtId="41" fontId="39" fillId="20" borderId="3" xfId="0" applyNumberFormat="1" applyFont="1" applyFill="1" applyBorder="1" applyAlignment="1">
      <alignment horizontal="center" vertical="top" shrinkToFit="1"/>
    </xf>
    <xf numFmtId="0" fontId="33" fillId="20" borderId="3" xfId="0" applyFont="1" applyFill="1" applyBorder="1" applyAlignment="1">
      <alignment horizontal="left" wrapText="1"/>
    </xf>
    <xf numFmtId="0" fontId="33" fillId="20" borderId="0" xfId="0" applyFont="1" applyFill="1" applyAlignment="1">
      <alignment horizontal="left" vertical="top"/>
    </xf>
    <xf numFmtId="0" fontId="38" fillId="21" borderId="3" xfId="0" applyFont="1" applyFill="1" applyBorder="1" applyAlignment="1">
      <alignment horizontal="left" vertical="top" wrapText="1"/>
    </xf>
    <xf numFmtId="49" fontId="38" fillId="21" borderId="8" xfId="2" applyNumberFormat="1" applyFont="1" applyFill="1" applyBorder="1"/>
    <xf numFmtId="0" fontId="38" fillId="21" borderId="2" xfId="0" applyFont="1" applyFill="1" applyBorder="1" applyAlignment="1">
      <alignment horizontal="left" vertical="top" wrapText="1"/>
    </xf>
    <xf numFmtId="41" fontId="39" fillId="21" borderId="3" xfId="0" applyNumberFormat="1" applyFont="1" applyFill="1" applyBorder="1" applyAlignment="1">
      <alignment horizontal="center" vertical="top" shrinkToFit="1"/>
    </xf>
    <xf numFmtId="0" fontId="33" fillId="21" borderId="3" xfId="0" applyFont="1" applyFill="1" applyBorder="1" applyAlignment="1">
      <alignment horizontal="left" wrapText="1"/>
    </xf>
    <xf numFmtId="0" fontId="33" fillId="21" borderId="0" xfId="0" applyFont="1" applyFill="1" applyAlignment="1">
      <alignment horizontal="left" vertical="top"/>
    </xf>
    <xf numFmtId="0" fontId="33" fillId="17" borderId="3" xfId="0" applyFont="1" applyFill="1" applyBorder="1" applyAlignment="1">
      <alignment horizontal="left" wrapText="1"/>
    </xf>
    <xf numFmtId="0" fontId="38" fillId="22" borderId="3" xfId="0" applyFont="1" applyFill="1" applyBorder="1" applyAlignment="1">
      <alignment horizontal="left" vertical="top" wrapText="1"/>
    </xf>
    <xf numFmtId="49" fontId="38" fillId="22" borderId="8" xfId="2" applyNumberFormat="1" applyFont="1" applyFill="1" applyBorder="1"/>
    <xf numFmtId="0" fontId="38" fillId="22" borderId="2" xfId="0" applyFont="1" applyFill="1" applyBorder="1" applyAlignment="1">
      <alignment horizontal="left" vertical="top" wrapText="1"/>
    </xf>
    <xf numFmtId="41" fontId="39" fillId="22" borderId="3" xfId="0" applyNumberFormat="1" applyFont="1" applyFill="1" applyBorder="1" applyAlignment="1">
      <alignment horizontal="center" vertical="top" shrinkToFit="1"/>
    </xf>
    <xf numFmtId="0" fontId="33" fillId="22" borderId="3" xfId="0" applyFont="1" applyFill="1" applyBorder="1" applyAlignment="1">
      <alignment horizontal="left" wrapText="1"/>
    </xf>
    <xf numFmtId="0" fontId="33" fillId="22" borderId="0" xfId="0" applyFont="1" applyFill="1" applyAlignment="1">
      <alignment horizontal="left" vertical="top"/>
    </xf>
    <xf numFmtId="0" fontId="38" fillId="23" borderId="3" xfId="0" applyFont="1" applyFill="1" applyBorder="1" applyAlignment="1">
      <alignment horizontal="left" vertical="top" wrapText="1"/>
    </xf>
    <xf numFmtId="49" fontId="38" fillId="23" borderId="8" xfId="2" applyNumberFormat="1" applyFont="1" applyFill="1" applyBorder="1"/>
    <xf numFmtId="0" fontId="38" fillId="23" borderId="2" xfId="0" applyFont="1" applyFill="1" applyBorder="1" applyAlignment="1">
      <alignment horizontal="left" vertical="top" wrapText="1"/>
    </xf>
    <xf numFmtId="41" fontId="39" fillId="23" borderId="3" xfId="0" applyNumberFormat="1" applyFont="1" applyFill="1" applyBorder="1" applyAlignment="1">
      <alignment horizontal="center" vertical="top" shrinkToFit="1"/>
    </xf>
    <xf numFmtId="0" fontId="33" fillId="23" borderId="3" xfId="0" applyFont="1" applyFill="1" applyBorder="1" applyAlignment="1">
      <alignment horizontal="left" wrapText="1"/>
    </xf>
    <xf numFmtId="0" fontId="33" fillId="23" borderId="0" xfId="0" applyFont="1" applyFill="1" applyAlignment="1">
      <alignment horizontal="left" vertical="top"/>
    </xf>
    <xf numFmtId="0" fontId="38" fillId="5" borderId="3" xfId="0" applyFont="1" applyFill="1" applyBorder="1" applyAlignment="1">
      <alignment horizontal="left" vertical="top" wrapText="1"/>
    </xf>
    <xf numFmtId="49" fontId="38" fillId="5" borderId="8" xfId="2" applyNumberFormat="1" applyFont="1" applyFill="1" applyBorder="1"/>
    <xf numFmtId="0" fontId="38" fillId="5" borderId="2" xfId="0" applyFont="1" applyFill="1" applyBorder="1" applyAlignment="1">
      <alignment horizontal="left" vertical="top" wrapText="1"/>
    </xf>
    <xf numFmtId="41" fontId="39" fillId="5" borderId="3" xfId="0" applyNumberFormat="1" applyFont="1" applyFill="1" applyBorder="1" applyAlignment="1">
      <alignment horizontal="center" vertical="top" shrinkToFit="1"/>
    </xf>
    <xf numFmtId="0" fontId="33" fillId="5" borderId="3" xfId="0" applyFont="1" applyFill="1" applyBorder="1" applyAlignment="1">
      <alignment horizontal="left" wrapText="1"/>
    </xf>
    <xf numFmtId="0" fontId="33" fillId="5" borderId="0" xfId="0" applyFont="1" applyFill="1" applyAlignment="1">
      <alignment horizontal="left" vertical="top"/>
    </xf>
    <xf numFmtId="0" fontId="38" fillId="9" borderId="3" xfId="0" applyFont="1" applyFill="1" applyBorder="1" applyAlignment="1">
      <alignment horizontal="left" vertical="top" wrapText="1"/>
    </xf>
    <xf numFmtId="49" fontId="38" fillId="9" borderId="8" xfId="2" applyNumberFormat="1" applyFont="1" applyFill="1" applyBorder="1"/>
    <xf numFmtId="0" fontId="38" fillId="9" borderId="2" xfId="0" applyFont="1" applyFill="1" applyBorder="1" applyAlignment="1">
      <alignment horizontal="left" vertical="top" wrapText="1"/>
    </xf>
    <xf numFmtId="41" fontId="39" fillId="9" borderId="3" xfId="0" applyNumberFormat="1" applyFont="1" applyFill="1" applyBorder="1" applyAlignment="1">
      <alignment horizontal="center" vertical="top" shrinkToFit="1"/>
    </xf>
    <xf numFmtId="0" fontId="33" fillId="9" borderId="3" xfId="0" applyFont="1" applyFill="1" applyBorder="1" applyAlignment="1">
      <alignment horizontal="left" wrapText="1"/>
    </xf>
    <xf numFmtId="0" fontId="33" fillId="9" borderId="0" xfId="0" applyFont="1" applyFill="1" applyAlignment="1">
      <alignment horizontal="left" vertical="top"/>
    </xf>
    <xf numFmtId="0" fontId="38" fillId="24" borderId="3" xfId="0" applyFont="1" applyFill="1" applyBorder="1" applyAlignment="1">
      <alignment horizontal="left" vertical="top" wrapText="1"/>
    </xf>
    <xf numFmtId="49" fontId="38" fillId="24" borderId="8" xfId="2" applyNumberFormat="1" applyFont="1" applyFill="1" applyBorder="1"/>
    <xf numFmtId="0" fontId="38" fillId="24" borderId="2" xfId="0" applyFont="1" applyFill="1" applyBorder="1" applyAlignment="1">
      <alignment horizontal="left" vertical="top" wrapText="1"/>
    </xf>
    <xf numFmtId="41" fontId="39" fillId="24" borderId="3" xfId="0" applyNumberFormat="1" applyFont="1" applyFill="1" applyBorder="1" applyAlignment="1">
      <alignment horizontal="center" vertical="top" shrinkToFit="1"/>
    </xf>
    <xf numFmtId="0" fontId="33" fillId="24" borderId="3" xfId="0" applyFont="1" applyFill="1" applyBorder="1" applyAlignment="1">
      <alignment horizontal="left" wrapText="1"/>
    </xf>
    <xf numFmtId="0" fontId="33" fillId="24" borderId="0" xfId="0" applyFont="1" applyFill="1" applyAlignment="1">
      <alignment horizontal="left" vertical="top"/>
    </xf>
    <xf numFmtId="0" fontId="38" fillId="24" borderId="4" xfId="0" applyFont="1" applyFill="1" applyBorder="1" applyAlignment="1">
      <alignment horizontal="left" vertical="top" wrapText="1"/>
    </xf>
    <xf numFmtId="0" fontId="38" fillId="24" borderId="6" xfId="0" applyFont="1" applyFill="1" applyBorder="1" applyAlignment="1">
      <alignment horizontal="left" vertical="top" wrapText="1"/>
    </xf>
    <xf numFmtId="0" fontId="38" fillId="25" borderId="3" xfId="0" applyFont="1" applyFill="1" applyBorder="1" applyAlignment="1">
      <alignment horizontal="left" vertical="top" wrapText="1"/>
    </xf>
    <xf numFmtId="0" fontId="38" fillId="25" borderId="4" xfId="0" applyFont="1" applyFill="1" applyBorder="1" applyAlignment="1">
      <alignment horizontal="left" vertical="top" wrapText="1"/>
    </xf>
    <xf numFmtId="49" fontId="38" fillId="25" borderId="8" xfId="2" applyNumberFormat="1" applyFont="1" applyFill="1" applyBorder="1"/>
    <xf numFmtId="0" fontId="38" fillId="25" borderId="6" xfId="0" applyFont="1" applyFill="1" applyBorder="1" applyAlignment="1">
      <alignment horizontal="left" vertical="top" wrapText="1"/>
    </xf>
    <xf numFmtId="0" fontId="38" fillId="25" borderId="2" xfId="0" applyFont="1" applyFill="1" applyBorder="1" applyAlignment="1">
      <alignment horizontal="left" vertical="top" wrapText="1"/>
    </xf>
    <xf numFmtId="41" fontId="39" fillId="25" borderId="3" xfId="0" applyNumberFormat="1" applyFont="1" applyFill="1" applyBorder="1" applyAlignment="1">
      <alignment horizontal="center" vertical="top" shrinkToFit="1"/>
    </xf>
    <xf numFmtId="0" fontId="33" fillId="25" borderId="3" xfId="0" applyFont="1" applyFill="1" applyBorder="1" applyAlignment="1">
      <alignment horizontal="left" wrapText="1"/>
    </xf>
    <xf numFmtId="0" fontId="33" fillId="25" borderId="0" xfId="0" applyFont="1" applyFill="1" applyAlignment="1">
      <alignment horizontal="left" vertical="top"/>
    </xf>
    <xf numFmtId="0" fontId="38" fillId="9" borderId="4" xfId="0" applyFont="1" applyFill="1" applyBorder="1" applyAlignment="1">
      <alignment horizontal="left" vertical="top" wrapText="1"/>
    </xf>
    <xf numFmtId="1" fontId="39" fillId="9" borderId="8" xfId="0" applyNumberFormat="1" applyFont="1" applyFill="1" applyBorder="1" applyAlignment="1">
      <alignment horizontal="left" vertical="top" shrinkToFit="1"/>
    </xf>
    <xf numFmtId="0" fontId="38" fillId="9" borderId="6" xfId="0" applyFont="1" applyFill="1" applyBorder="1" applyAlignment="1">
      <alignment horizontal="left" vertical="top" wrapText="1"/>
    </xf>
    <xf numFmtId="0" fontId="38" fillId="26" borderId="3" xfId="0" applyFont="1" applyFill="1" applyBorder="1" applyAlignment="1">
      <alignment horizontal="left" vertical="top" wrapText="1"/>
    </xf>
    <xf numFmtId="0" fontId="38" fillId="26" borderId="4" xfId="0" applyFont="1" applyFill="1" applyBorder="1" applyAlignment="1">
      <alignment horizontal="left" vertical="top" wrapText="1"/>
    </xf>
    <xf numFmtId="1" fontId="39" fillId="26" borderId="8" xfId="0" applyNumberFormat="1" applyFont="1" applyFill="1" applyBorder="1" applyAlignment="1">
      <alignment horizontal="left" vertical="top" shrinkToFit="1"/>
    </xf>
    <xf numFmtId="0" fontId="38" fillId="26" borderId="6" xfId="0" applyFont="1" applyFill="1" applyBorder="1" applyAlignment="1">
      <alignment horizontal="left" vertical="top" wrapText="1"/>
    </xf>
    <xf numFmtId="0" fontId="38" fillId="26" borderId="2" xfId="0" applyFont="1" applyFill="1" applyBorder="1" applyAlignment="1">
      <alignment horizontal="left" vertical="top" wrapText="1"/>
    </xf>
    <xf numFmtId="41" fontId="39" fillId="26" borderId="3" xfId="0" applyNumberFormat="1" applyFont="1" applyFill="1" applyBorder="1" applyAlignment="1">
      <alignment horizontal="center" vertical="top" shrinkToFit="1"/>
    </xf>
    <xf numFmtId="0" fontId="33" fillId="26" borderId="3" xfId="0" applyFont="1" applyFill="1" applyBorder="1" applyAlignment="1">
      <alignment horizontal="left" wrapText="1"/>
    </xf>
    <xf numFmtId="0" fontId="33" fillId="26" borderId="0" xfId="0" applyFont="1" applyFill="1" applyAlignment="1">
      <alignment horizontal="left" vertical="top"/>
    </xf>
    <xf numFmtId="0" fontId="38" fillId="27" borderId="3" xfId="0" applyFont="1" applyFill="1" applyBorder="1" applyAlignment="1">
      <alignment horizontal="left" vertical="top" wrapText="1"/>
    </xf>
    <xf numFmtId="1" fontId="39" fillId="27" borderId="2" xfId="0" applyNumberFormat="1" applyFont="1" applyFill="1" applyBorder="1" applyAlignment="1">
      <alignment horizontal="left" vertical="top" shrinkToFit="1"/>
    </xf>
    <xf numFmtId="0" fontId="38" fillId="27" borderId="2" xfId="0" applyFont="1" applyFill="1" applyBorder="1" applyAlignment="1">
      <alignment horizontal="left" vertical="top" wrapText="1"/>
    </xf>
    <xf numFmtId="41" fontId="39" fillId="27" borderId="3" xfId="0" applyNumberFormat="1" applyFont="1" applyFill="1" applyBorder="1" applyAlignment="1">
      <alignment horizontal="center" vertical="top" shrinkToFit="1"/>
    </xf>
    <xf numFmtId="0" fontId="33" fillId="27" borderId="3" xfId="0" applyFont="1" applyFill="1" applyBorder="1" applyAlignment="1">
      <alignment horizontal="left" wrapText="1"/>
    </xf>
    <xf numFmtId="0" fontId="33" fillId="27" borderId="0" xfId="0" applyFont="1" applyFill="1" applyAlignment="1">
      <alignment horizontal="left" vertical="top"/>
    </xf>
    <xf numFmtId="0" fontId="38" fillId="15" borderId="3" xfId="0" applyFont="1" applyFill="1" applyBorder="1" applyAlignment="1">
      <alignment horizontal="left" vertical="top" wrapText="1"/>
    </xf>
    <xf numFmtId="1" fontId="39" fillId="15" borderId="3" xfId="0" applyNumberFormat="1" applyFont="1" applyFill="1" applyBorder="1" applyAlignment="1">
      <alignment horizontal="left" vertical="top" shrinkToFit="1"/>
    </xf>
    <xf numFmtId="0" fontId="38" fillId="15" borderId="2" xfId="0" applyFont="1" applyFill="1" applyBorder="1" applyAlignment="1">
      <alignment horizontal="left" vertical="top" wrapText="1"/>
    </xf>
    <xf numFmtId="41" fontId="39" fillId="15" borderId="3" xfId="0" applyNumberFormat="1" applyFont="1" applyFill="1" applyBorder="1" applyAlignment="1">
      <alignment horizontal="center" vertical="top" shrinkToFit="1"/>
    </xf>
    <xf numFmtId="0" fontId="33" fillId="15" borderId="3" xfId="0" applyFont="1" applyFill="1" applyBorder="1" applyAlignment="1">
      <alignment horizontal="left" wrapText="1"/>
    </xf>
    <xf numFmtId="0" fontId="33" fillId="15" borderId="0" xfId="0" applyFont="1" applyFill="1" applyAlignment="1">
      <alignment horizontal="left" vertical="top"/>
    </xf>
    <xf numFmtId="1" fontId="39" fillId="19" borderId="3" xfId="0" applyNumberFormat="1" applyFont="1" applyFill="1" applyBorder="1" applyAlignment="1">
      <alignment horizontal="left" vertical="top" shrinkToFit="1"/>
    </xf>
    <xf numFmtId="0" fontId="38" fillId="11" borderId="3" xfId="0" applyFont="1" applyFill="1" applyBorder="1" applyAlignment="1">
      <alignment horizontal="left" vertical="top" wrapText="1"/>
    </xf>
    <xf numFmtId="1" fontId="39" fillId="11" borderId="3" xfId="0" applyNumberFormat="1" applyFont="1" applyFill="1" applyBorder="1" applyAlignment="1">
      <alignment horizontal="left" vertical="top" shrinkToFit="1"/>
    </xf>
    <xf numFmtId="0" fontId="38" fillId="11" borderId="2" xfId="0" applyFont="1" applyFill="1" applyBorder="1" applyAlignment="1">
      <alignment horizontal="left" vertical="top" wrapText="1"/>
    </xf>
    <xf numFmtId="41" fontId="39" fillId="11" borderId="3" xfId="0" applyNumberFormat="1" applyFont="1" applyFill="1" applyBorder="1" applyAlignment="1">
      <alignment horizontal="center" vertical="top" shrinkToFit="1"/>
    </xf>
    <xf numFmtId="0" fontId="33" fillId="11" borderId="3" xfId="0" applyFont="1" applyFill="1" applyBorder="1" applyAlignment="1">
      <alignment horizontal="left" wrapText="1"/>
    </xf>
    <xf numFmtId="0" fontId="33" fillId="11" borderId="0" xfId="0" applyFont="1" applyFill="1" applyAlignment="1">
      <alignment horizontal="left" vertical="top"/>
    </xf>
    <xf numFmtId="1" fontId="39" fillId="21" borderId="3" xfId="0" applyNumberFormat="1" applyFont="1" applyFill="1" applyBorder="1" applyAlignment="1">
      <alignment horizontal="left" vertical="top" shrinkToFit="1"/>
    </xf>
    <xf numFmtId="0" fontId="38" fillId="28" borderId="3" xfId="0" applyFont="1" applyFill="1" applyBorder="1" applyAlignment="1">
      <alignment horizontal="left" vertical="top" wrapText="1"/>
    </xf>
    <xf numFmtId="1" fontId="39" fillId="28" borderId="3" xfId="0" applyNumberFormat="1" applyFont="1" applyFill="1" applyBorder="1" applyAlignment="1">
      <alignment horizontal="left" vertical="top" shrinkToFit="1"/>
    </xf>
    <xf numFmtId="0" fontId="38" fillId="28" borderId="2" xfId="0" applyFont="1" applyFill="1" applyBorder="1" applyAlignment="1">
      <alignment horizontal="left" vertical="top" wrapText="1"/>
    </xf>
    <xf numFmtId="41" fontId="39" fillId="28" borderId="3" xfId="0" applyNumberFormat="1" applyFont="1" applyFill="1" applyBorder="1" applyAlignment="1">
      <alignment horizontal="center" vertical="top" shrinkToFit="1"/>
    </xf>
    <xf numFmtId="0" fontId="33" fillId="28" borderId="3" xfId="0" applyFont="1" applyFill="1" applyBorder="1" applyAlignment="1">
      <alignment horizontal="left" wrapText="1"/>
    </xf>
    <xf numFmtId="0" fontId="33" fillId="28" borderId="0" xfId="0" applyFont="1" applyFill="1" applyAlignment="1">
      <alignment horizontal="left" vertical="top"/>
    </xf>
    <xf numFmtId="1" fontId="39" fillId="23" borderId="3" xfId="0" applyNumberFormat="1" applyFont="1" applyFill="1" applyBorder="1" applyAlignment="1">
      <alignment horizontal="left" vertical="top" shrinkToFit="1"/>
    </xf>
    <xf numFmtId="0" fontId="38" fillId="4" borderId="3" xfId="0" applyFont="1" applyFill="1" applyBorder="1" applyAlignment="1">
      <alignment horizontal="left" vertical="top" wrapText="1"/>
    </xf>
    <xf numFmtId="1" fontId="39" fillId="4" borderId="3" xfId="0" applyNumberFormat="1" applyFont="1" applyFill="1" applyBorder="1" applyAlignment="1">
      <alignment horizontal="left" vertical="top" shrinkToFit="1"/>
    </xf>
    <xf numFmtId="0" fontId="38" fillId="4" borderId="2" xfId="0" applyFont="1" applyFill="1" applyBorder="1" applyAlignment="1">
      <alignment horizontal="left" vertical="top" wrapText="1"/>
    </xf>
    <xf numFmtId="41" fontId="39" fillId="4" borderId="3" xfId="0" applyNumberFormat="1" applyFont="1" applyFill="1" applyBorder="1" applyAlignment="1">
      <alignment horizontal="center" vertical="top" shrinkToFit="1"/>
    </xf>
    <xf numFmtId="0" fontId="33" fillId="4" borderId="3" xfId="0" applyFont="1" applyFill="1" applyBorder="1" applyAlignment="1">
      <alignment horizontal="left" wrapText="1"/>
    </xf>
    <xf numFmtId="0" fontId="39" fillId="4" borderId="3" xfId="0" applyFont="1" applyFill="1" applyBorder="1" applyAlignment="1">
      <alignment horizontal="left" wrapText="1"/>
    </xf>
    <xf numFmtId="165" fontId="35" fillId="4" borderId="3" xfId="0" applyNumberFormat="1" applyFont="1" applyFill="1" applyBorder="1" applyAlignment="1">
      <alignment horizontal="left" vertical="top" shrinkToFit="1"/>
    </xf>
    <xf numFmtId="0" fontId="34" fillId="4" borderId="3" xfId="0" applyFont="1" applyFill="1" applyBorder="1" applyAlignment="1">
      <alignment horizontal="left" vertical="top" wrapText="1"/>
    </xf>
    <xf numFmtId="0" fontId="33" fillId="4" borderId="0" xfId="0" applyFont="1" applyFill="1" applyAlignment="1">
      <alignment horizontal="left" vertical="top"/>
    </xf>
    <xf numFmtId="1" fontId="39" fillId="18" borderId="3" xfId="0" applyNumberFormat="1" applyFont="1" applyFill="1" applyBorder="1" applyAlignment="1">
      <alignment horizontal="left" vertical="top" shrinkToFit="1"/>
    </xf>
    <xf numFmtId="0" fontId="38" fillId="29" borderId="3" xfId="0" applyFont="1" applyFill="1" applyBorder="1" applyAlignment="1">
      <alignment horizontal="left" vertical="top" wrapText="1"/>
    </xf>
    <xf numFmtId="1" fontId="39" fillId="29" borderId="3" xfId="0" applyNumberFormat="1" applyFont="1" applyFill="1" applyBorder="1" applyAlignment="1">
      <alignment horizontal="left" vertical="top" shrinkToFit="1"/>
    </xf>
    <xf numFmtId="0" fontId="38" fillId="29" borderId="2" xfId="0" applyFont="1" applyFill="1" applyBorder="1" applyAlignment="1">
      <alignment horizontal="left" vertical="top" wrapText="1"/>
    </xf>
    <xf numFmtId="41" fontId="39" fillId="29" borderId="3" xfId="0" applyNumberFormat="1" applyFont="1" applyFill="1" applyBorder="1" applyAlignment="1">
      <alignment horizontal="center" vertical="top" shrinkToFit="1"/>
    </xf>
    <xf numFmtId="0" fontId="33" fillId="29" borderId="3" xfId="0" applyFont="1" applyFill="1" applyBorder="1" applyAlignment="1">
      <alignment horizontal="left" wrapText="1"/>
    </xf>
    <xf numFmtId="0" fontId="33" fillId="29" borderId="0" xfId="0" applyFont="1" applyFill="1" applyAlignment="1">
      <alignment horizontal="left" vertical="top"/>
    </xf>
    <xf numFmtId="1" fontId="39" fillId="17" borderId="3" xfId="0" applyNumberFormat="1" applyFont="1" applyFill="1" applyBorder="1" applyAlignment="1">
      <alignment horizontal="left" vertical="top" shrinkToFit="1"/>
    </xf>
    <xf numFmtId="0" fontId="38" fillId="30" borderId="3" xfId="0" applyFont="1" applyFill="1" applyBorder="1" applyAlignment="1">
      <alignment horizontal="left" vertical="top" wrapText="1"/>
    </xf>
    <xf numFmtId="1" fontId="39" fillId="30" borderId="3" xfId="0" applyNumberFormat="1" applyFont="1" applyFill="1" applyBorder="1" applyAlignment="1">
      <alignment horizontal="left" vertical="top" shrinkToFit="1"/>
    </xf>
    <xf numFmtId="0" fontId="38" fillId="30" borderId="2" xfId="0" applyFont="1" applyFill="1" applyBorder="1" applyAlignment="1">
      <alignment horizontal="left" vertical="top" wrapText="1"/>
    </xf>
    <xf numFmtId="41" fontId="39" fillId="30" borderId="3" xfId="0" applyNumberFormat="1" applyFont="1" applyFill="1" applyBorder="1" applyAlignment="1">
      <alignment horizontal="center" vertical="top" shrinkToFit="1"/>
    </xf>
    <xf numFmtId="0" fontId="33" fillId="30" borderId="3" xfId="0" applyFont="1" applyFill="1" applyBorder="1" applyAlignment="1">
      <alignment horizontal="left" wrapText="1"/>
    </xf>
    <xf numFmtId="0" fontId="33" fillId="30" borderId="0" xfId="0" applyFont="1" applyFill="1" applyAlignment="1">
      <alignment horizontal="left" vertical="top"/>
    </xf>
    <xf numFmtId="0" fontId="38" fillId="14" borderId="3" xfId="0" applyFont="1" applyFill="1" applyBorder="1" applyAlignment="1">
      <alignment horizontal="left" vertical="top" wrapText="1"/>
    </xf>
    <xf numFmtId="1" fontId="39" fillId="14" borderId="3" xfId="0" applyNumberFormat="1" applyFont="1" applyFill="1" applyBorder="1" applyAlignment="1">
      <alignment horizontal="left" vertical="top" shrinkToFit="1"/>
    </xf>
    <xf numFmtId="0" fontId="38" fillId="14" borderId="2" xfId="0" applyFont="1" applyFill="1" applyBorder="1" applyAlignment="1">
      <alignment horizontal="left" vertical="top" wrapText="1"/>
    </xf>
    <xf numFmtId="41" fontId="39" fillId="14" borderId="3" xfId="0" applyNumberFormat="1" applyFont="1" applyFill="1" applyBorder="1" applyAlignment="1">
      <alignment horizontal="center" vertical="top" shrinkToFit="1"/>
    </xf>
    <xf numFmtId="0" fontId="33" fillId="14" borderId="3" xfId="0" applyFont="1" applyFill="1" applyBorder="1" applyAlignment="1">
      <alignment horizontal="left" wrapText="1"/>
    </xf>
    <xf numFmtId="0" fontId="33" fillId="14" borderId="0" xfId="0" applyFont="1" applyFill="1" applyAlignment="1">
      <alignment horizontal="left" vertical="top"/>
    </xf>
    <xf numFmtId="1" fontId="39" fillId="24" borderId="3" xfId="0" applyNumberFormat="1" applyFont="1" applyFill="1" applyBorder="1" applyAlignment="1">
      <alignment horizontal="left" vertical="top" shrinkToFit="1"/>
    </xf>
    <xf numFmtId="0" fontId="38" fillId="31" borderId="3" xfId="0" applyFont="1" applyFill="1" applyBorder="1" applyAlignment="1">
      <alignment horizontal="left" vertical="top" wrapText="1"/>
    </xf>
    <xf numFmtId="1" fontId="39" fillId="31" borderId="3" xfId="0" applyNumberFormat="1" applyFont="1" applyFill="1" applyBorder="1" applyAlignment="1">
      <alignment horizontal="left" vertical="top" shrinkToFit="1"/>
    </xf>
    <xf numFmtId="0" fontId="38" fillId="31" borderId="2" xfId="0" applyFont="1" applyFill="1" applyBorder="1" applyAlignment="1">
      <alignment horizontal="left" vertical="top" wrapText="1"/>
    </xf>
    <xf numFmtId="41" fontId="39" fillId="31" borderId="3" xfId="0" applyNumberFormat="1" applyFont="1" applyFill="1" applyBorder="1" applyAlignment="1">
      <alignment horizontal="center" vertical="top" shrinkToFit="1"/>
    </xf>
    <xf numFmtId="0" fontId="33" fillId="31" borderId="3" xfId="0" applyFont="1" applyFill="1" applyBorder="1" applyAlignment="1">
      <alignment horizontal="left" wrapText="1"/>
    </xf>
    <xf numFmtId="0" fontId="33" fillId="31" borderId="0" xfId="0" applyFont="1" applyFill="1" applyAlignment="1">
      <alignment horizontal="left" vertical="top"/>
    </xf>
    <xf numFmtId="0" fontId="37" fillId="16" borderId="6" xfId="0" applyFont="1" applyFill="1" applyBorder="1" applyAlignment="1">
      <alignment horizontal="left" vertical="top" wrapText="1"/>
    </xf>
    <xf numFmtId="0" fontId="37" fillId="16" borderId="15" xfId="0" applyFont="1" applyFill="1" applyBorder="1" applyAlignment="1">
      <alignment horizontal="left" vertical="top" wrapText="1"/>
    </xf>
    <xf numFmtId="1" fontId="39" fillId="5" borderId="3" xfId="0" applyNumberFormat="1" applyFont="1" applyFill="1" applyBorder="1" applyAlignment="1">
      <alignment horizontal="left" vertical="top" shrinkToFit="1"/>
    </xf>
    <xf numFmtId="0" fontId="38" fillId="5" borderId="4" xfId="0" applyFont="1" applyFill="1" applyBorder="1" applyAlignment="1">
      <alignment horizontal="left" vertical="top" wrapText="1"/>
    </xf>
    <xf numFmtId="0" fontId="38" fillId="5" borderId="8" xfId="0" applyFont="1" applyFill="1" applyBorder="1" applyAlignment="1">
      <alignment horizontal="left" vertical="top" wrapText="1"/>
    </xf>
    <xf numFmtId="41" fontId="39" fillId="5" borderId="6" xfId="0" applyNumberFormat="1" applyFont="1" applyFill="1" applyBorder="1" applyAlignment="1">
      <alignment horizontal="center" vertical="top" shrinkToFit="1"/>
    </xf>
    <xf numFmtId="0" fontId="38" fillId="29" borderId="4" xfId="0" applyFont="1" applyFill="1" applyBorder="1" applyAlignment="1">
      <alignment horizontal="left" vertical="top" wrapText="1"/>
    </xf>
    <xf numFmtId="0" fontId="38" fillId="29" borderId="8" xfId="0" applyFont="1" applyFill="1" applyBorder="1" applyAlignment="1">
      <alignment horizontal="left" vertical="top" wrapText="1"/>
    </xf>
    <xf numFmtId="41" fontId="39" fillId="29" borderId="6" xfId="0" applyNumberFormat="1" applyFont="1" applyFill="1" applyBorder="1" applyAlignment="1">
      <alignment horizontal="center" vertical="top" shrinkToFit="1"/>
    </xf>
    <xf numFmtId="0" fontId="38" fillId="14" borderId="1" xfId="0" applyFont="1" applyFill="1" applyBorder="1" applyAlignment="1">
      <alignment horizontal="left" vertical="top" wrapText="1"/>
    </xf>
    <xf numFmtId="1" fontId="39" fillId="14" borderId="1" xfId="0" applyNumberFormat="1" applyFont="1" applyFill="1" applyBorder="1" applyAlignment="1">
      <alignment horizontal="left" vertical="top" shrinkToFit="1"/>
    </xf>
    <xf numFmtId="0" fontId="38" fillId="14" borderId="14" xfId="0" applyFont="1" applyFill="1" applyBorder="1" applyAlignment="1">
      <alignment horizontal="left" vertical="top" wrapText="1"/>
    </xf>
    <xf numFmtId="0" fontId="38" fillId="14" borderId="8" xfId="0" applyFont="1" applyFill="1" applyBorder="1" applyAlignment="1">
      <alignment horizontal="left" vertical="top" wrapText="1"/>
    </xf>
    <xf numFmtId="41" fontId="39" fillId="14" borderId="15" xfId="0" applyNumberFormat="1" applyFont="1" applyFill="1" applyBorder="1" applyAlignment="1">
      <alignment horizontal="center" vertical="top" shrinkToFit="1"/>
    </xf>
    <xf numFmtId="0" fontId="33" fillId="14" borderId="1" xfId="0" applyFont="1" applyFill="1" applyBorder="1" applyAlignment="1">
      <alignment horizontal="left" wrapText="1"/>
    </xf>
    <xf numFmtId="0" fontId="38" fillId="9" borderId="1" xfId="0" applyFont="1" applyFill="1" applyBorder="1" applyAlignment="1">
      <alignment horizontal="left" vertical="top" wrapText="1"/>
    </xf>
    <xf numFmtId="1" fontId="39" fillId="9" borderId="1" xfId="0" applyNumberFormat="1" applyFont="1" applyFill="1" applyBorder="1" applyAlignment="1">
      <alignment horizontal="left" vertical="top" shrinkToFit="1"/>
    </xf>
    <xf numFmtId="0" fontId="38" fillId="9" borderId="14" xfId="0" applyFont="1" applyFill="1" applyBorder="1" applyAlignment="1">
      <alignment horizontal="left" vertical="top" wrapText="1"/>
    </xf>
    <xf numFmtId="0" fontId="38" fillId="9" borderId="8" xfId="0" applyFont="1" applyFill="1" applyBorder="1" applyAlignment="1">
      <alignment horizontal="left" vertical="top" wrapText="1"/>
    </xf>
    <xf numFmtId="41" fontId="39" fillId="9" borderId="15" xfId="0" applyNumberFormat="1" applyFont="1" applyFill="1" applyBorder="1" applyAlignment="1">
      <alignment horizontal="center" vertical="top" shrinkToFit="1"/>
    </xf>
    <xf numFmtId="0" fontId="33" fillId="9" borderId="1" xfId="0" applyFont="1" applyFill="1" applyBorder="1" applyAlignment="1">
      <alignment horizontal="left" wrapText="1"/>
    </xf>
    <xf numFmtId="0" fontId="38" fillId="19" borderId="1" xfId="0" applyFont="1" applyFill="1" applyBorder="1" applyAlignment="1">
      <alignment horizontal="left" vertical="top" wrapText="1"/>
    </xf>
    <xf numFmtId="1" fontId="39" fillId="19" borderId="1" xfId="0" applyNumberFormat="1" applyFont="1" applyFill="1" applyBorder="1" applyAlignment="1">
      <alignment horizontal="left" vertical="top" shrinkToFit="1"/>
    </xf>
    <xf numFmtId="0" fontId="38" fillId="19" borderId="14" xfId="0" applyFont="1" applyFill="1" applyBorder="1" applyAlignment="1">
      <alignment horizontal="left" vertical="top" wrapText="1"/>
    </xf>
    <xf numFmtId="0" fontId="38" fillId="19" borderId="8" xfId="0" applyFont="1" applyFill="1" applyBorder="1" applyAlignment="1">
      <alignment horizontal="left" vertical="top" wrapText="1"/>
    </xf>
    <xf numFmtId="41" fontId="39" fillId="19" borderId="15" xfId="0" applyNumberFormat="1" applyFont="1" applyFill="1" applyBorder="1" applyAlignment="1">
      <alignment horizontal="center" vertical="top" shrinkToFit="1"/>
    </xf>
    <xf numFmtId="0" fontId="33" fillId="19" borderId="1" xfId="0" applyFont="1" applyFill="1" applyBorder="1" applyAlignment="1">
      <alignment horizontal="left" wrapText="1"/>
    </xf>
    <xf numFmtId="0" fontId="38" fillId="15" borderId="1" xfId="0" applyFont="1" applyFill="1" applyBorder="1" applyAlignment="1">
      <alignment horizontal="left" vertical="top" wrapText="1"/>
    </xf>
    <xf numFmtId="1" fontId="39" fillId="15" borderId="1" xfId="0" applyNumberFormat="1" applyFont="1" applyFill="1" applyBorder="1" applyAlignment="1">
      <alignment horizontal="left" vertical="top" shrinkToFit="1"/>
    </xf>
    <xf numFmtId="0" fontId="38" fillId="15" borderId="14" xfId="0" applyFont="1" applyFill="1" applyBorder="1" applyAlignment="1">
      <alignment horizontal="left" vertical="top" wrapText="1"/>
    </xf>
    <xf numFmtId="0" fontId="38" fillId="15" borderId="8" xfId="0" applyFont="1" applyFill="1" applyBorder="1" applyAlignment="1">
      <alignment horizontal="left" vertical="top" wrapText="1"/>
    </xf>
    <xf numFmtId="41" fontId="39" fillId="15" borderId="15" xfId="0" applyNumberFormat="1" applyFont="1" applyFill="1" applyBorder="1" applyAlignment="1">
      <alignment horizontal="center" vertical="top" shrinkToFit="1"/>
    </xf>
    <xf numFmtId="0" fontId="33" fillId="15" borderId="1" xfId="0" applyFont="1" applyFill="1" applyBorder="1" applyAlignment="1">
      <alignment horizontal="left" wrapText="1"/>
    </xf>
    <xf numFmtId="0" fontId="38" fillId="11" borderId="6" xfId="0" applyFont="1" applyFill="1" applyBorder="1" applyAlignment="1">
      <alignment horizontal="left" vertical="top" wrapText="1"/>
    </xf>
    <xf numFmtId="0" fontId="38" fillId="11" borderId="8" xfId="0" applyFont="1" applyFill="1" applyBorder="1" applyAlignment="1">
      <alignment horizontal="left" vertical="top" wrapText="1"/>
    </xf>
    <xf numFmtId="1" fontId="39" fillId="11" borderId="8" xfId="0" applyNumberFormat="1" applyFont="1" applyFill="1" applyBorder="1" applyAlignment="1">
      <alignment horizontal="left" vertical="top" shrinkToFit="1"/>
    </xf>
    <xf numFmtId="0" fontId="38" fillId="11" borderId="18" xfId="0" applyFont="1" applyFill="1" applyBorder="1" applyAlignment="1">
      <alignment horizontal="left" vertical="top" wrapText="1"/>
    </xf>
    <xf numFmtId="41" fontId="39" fillId="11" borderId="20" xfId="0" applyNumberFormat="1" applyFont="1" applyFill="1" applyBorder="1" applyAlignment="1">
      <alignment horizontal="center" vertical="top" shrinkToFit="1"/>
    </xf>
    <xf numFmtId="0" fontId="33" fillId="11" borderId="8" xfId="0" applyFont="1" applyFill="1" applyBorder="1" applyAlignment="1">
      <alignment horizontal="left" wrapText="1"/>
    </xf>
    <xf numFmtId="0" fontId="30" fillId="15" borderId="16" xfId="0" applyFont="1" applyFill="1" applyBorder="1" applyAlignment="1">
      <alignment horizontal="center" vertical="center" wrapText="1"/>
    </xf>
    <xf numFmtId="0" fontId="37" fillId="15" borderId="16" xfId="0" applyFont="1" applyFill="1" applyBorder="1" applyAlignment="1">
      <alignment horizontal="center" vertical="center" wrapText="1"/>
    </xf>
    <xf numFmtId="0" fontId="31" fillId="15" borderId="16" xfId="0" applyFont="1" applyFill="1" applyBorder="1" applyAlignment="1">
      <alignment horizontal="center" vertical="top" wrapText="1"/>
    </xf>
    <xf numFmtId="41" fontId="30" fillId="15" borderId="16" xfId="0" applyNumberFormat="1" applyFont="1" applyFill="1" applyBorder="1" applyAlignment="1">
      <alignment horizontal="center" vertical="center" wrapText="1"/>
    </xf>
    <xf numFmtId="10" fontId="31" fillId="0" borderId="0" xfId="0" applyNumberFormat="1" applyFont="1" applyAlignment="1">
      <alignment horizontal="center" vertical="top"/>
    </xf>
    <xf numFmtId="10" fontId="37" fillId="0" borderId="0" xfId="0" applyNumberFormat="1" applyFont="1" applyAlignment="1">
      <alignment vertical="top"/>
    </xf>
    <xf numFmtId="0" fontId="20" fillId="0" borderId="30" xfId="7" applyFont="1" applyBorder="1" applyAlignment="1">
      <alignment horizontal="left" vertical="top" wrapText="1"/>
    </xf>
    <xf numFmtId="9" fontId="39" fillId="0" borderId="2" xfId="0" applyNumberFormat="1" applyFont="1" applyBorder="1" applyAlignment="1">
      <alignment horizontal="left" wrapText="1"/>
    </xf>
    <xf numFmtId="0" fontId="20" fillId="0" borderId="31" xfId="7" applyFont="1" applyBorder="1" applyAlignment="1">
      <alignment horizontal="left" vertical="top" wrapText="1"/>
    </xf>
    <xf numFmtId="0" fontId="20" fillId="0" borderId="32" xfId="7" applyFont="1" applyBorder="1" applyAlignment="1">
      <alignment horizontal="left" vertical="top" wrapText="1"/>
    </xf>
    <xf numFmtId="49" fontId="38" fillId="4" borderId="8" xfId="8" applyNumberFormat="1" applyFont="1" applyFill="1" applyBorder="1"/>
    <xf numFmtId="165" fontId="35" fillId="4" borderId="3" xfId="0" applyNumberFormat="1" applyFont="1" applyFill="1" applyBorder="1" applyAlignment="1">
      <alignment horizontal="right" vertical="top" shrinkToFit="1"/>
    </xf>
    <xf numFmtId="49" fontId="38" fillId="13" borderId="8" xfId="8" applyNumberFormat="1" applyFont="1" applyFill="1" applyBorder="1"/>
    <xf numFmtId="168" fontId="38" fillId="13" borderId="8" xfId="8" applyNumberFormat="1" applyFont="1" applyFill="1" applyBorder="1" applyAlignment="1">
      <alignment vertical="center"/>
    </xf>
    <xf numFmtId="49" fontId="37" fillId="16" borderId="8" xfId="8" applyNumberFormat="1" applyFont="1" applyFill="1" applyBorder="1"/>
    <xf numFmtId="49" fontId="37" fillId="16" borderId="16" xfId="8" applyNumberFormat="1" applyFont="1" applyFill="1" applyBorder="1"/>
    <xf numFmtId="49" fontId="37" fillId="0" borderId="0" xfId="8" applyNumberFormat="1" applyFont="1"/>
    <xf numFmtId="168" fontId="37" fillId="0" borderId="0" xfId="8" applyNumberFormat="1" applyFont="1" applyAlignment="1">
      <alignment vertical="center"/>
    </xf>
    <xf numFmtId="10" fontId="0" fillId="0" borderId="0" xfId="0" applyNumberFormat="1" applyAlignment="1">
      <alignment horizontal="left" vertical="top"/>
    </xf>
    <xf numFmtId="14" fontId="38" fillId="0" borderId="3" xfId="0" applyNumberFormat="1" applyFont="1" applyBorder="1" applyAlignment="1">
      <alignment horizontal="left" vertical="top" wrapText="1"/>
    </xf>
    <xf numFmtId="10" fontId="39" fillId="4" borderId="2" xfId="0" applyNumberFormat="1" applyFont="1" applyFill="1" applyBorder="1" applyAlignment="1">
      <alignment horizontal="left" wrapText="1"/>
    </xf>
    <xf numFmtId="0" fontId="20" fillId="0" borderId="33" xfId="7" applyFont="1" applyBorder="1" applyAlignment="1">
      <alignment horizontal="left" vertical="top" wrapText="1"/>
    </xf>
    <xf numFmtId="10" fontId="39" fillId="0" borderId="3" xfId="9" applyNumberFormat="1" applyFont="1" applyBorder="1" applyAlignment="1">
      <alignment horizontal="left" wrapText="1"/>
    </xf>
    <xf numFmtId="0" fontId="20" fillId="0" borderId="34" xfId="7" applyFont="1" applyBorder="1" applyAlignment="1">
      <alignment horizontal="left" vertical="top" wrapText="1"/>
    </xf>
    <xf numFmtId="9" fontId="39" fillId="0" borderId="3" xfId="0" applyNumberFormat="1" applyFont="1" applyBorder="1" applyAlignment="1">
      <alignment horizontal="left" wrapText="1"/>
    </xf>
    <xf numFmtId="10" fontId="39" fillId="0" borderId="3" xfId="0" applyNumberFormat="1" applyFont="1" applyBorder="1" applyAlignment="1">
      <alignment horizontal="left" wrapText="1"/>
    </xf>
    <xf numFmtId="10" fontId="39" fillId="4" borderId="3" xfId="0" applyNumberFormat="1" applyFont="1" applyFill="1" applyBorder="1" applyAlignment="1">
      <alignment horizontal="left" wrapText="1"/>
    </xf>
    <xf numFmtId="49" fontId="38" fillId="13" borderId="0" xfId="8" applyNumberFormat="1" applyFont="1" applyFill="1"/>
    <xf numFmtId="1" fontId="39" fillId="0" borderId="3" xfId="0" applyNumberFormat="1" applyFont="1" applyBorder="1" applyAlignment="1">
      <alignment horizontal="left" vertical="top" shrinkToFit="1"/>
    </xf>
    <xf numFmtId="41" fontId="39" fillId="0" borderId="6" xfId="0" applyNumberFormat="1" applyFont="1" applyBorder="1" applyAlignment="1">
      <alignment horizontal="center" vertical="top" shrinkToFit="1"/>
    </xf>
    <xf numFmtId="0" fontId="38" fillId="0" borderId="1" xfId="0" applyFont="1" applyBorder="1" applyAlignment="1">
      <alignment horizontal="left" vertical="top" wrapText="1"/>
    </xf>
    <xf numFmtId="1" fontId="39" fillId="0" borderId="1" xfId="0" applyNumberFormat="1" applyFont="1" applyBorder="1" applyAlignment="1">
      <alignment horizontal="left" vertical="top" shrinkToFit="1"/>
    </xf>
    <xf numFmtId="41" fontId="39" fillId="0" borderId="15" xfId="0" applyNumberFormat="1" applyFont="1" applyBorder="1" applyAlignment="1">
      <alignment horizontal="center" vertical="top" shrinkToFit="1"/>
    </xf>
    <xf numFmtId="0" fontId="33" fillId="0" borderId="1" xfId="0" applyFont="1" applyBorder="1" applyAlignment="1">
      <alignment horizontal="left" wrapText="1"/>
    </xf>
    <xf numFmtId="165" fontId="35" fillId="0" borderId="1" xfId="0" applyNumberFormat="1" applyFont="1" applyBorder="1" applyAlignment="1">
      <alignment horizontal="right" vertical="top" shrinkToFit="1"/>
    </xf>
    <xf numFmtId="165" fontId="35" fillId="0" borderId="1" xfId="0" applyNumberFormat="1" applyFont="1" applyBorder="1" applyAlignment="1">
      <alignment horizontal="left" vertical="top" shrinkToFit="1"/>
    </xf>
    <xf numFmtId="0" fontId="34" fillId="0" borderId="1" xfId="0" applyFont="1" applyBorder="1" applyAlignment="1">
      <alignment horizontal="left" vertical="top" wrapText="1"/>
    </xf>
    <xf numFmtId="0" fontId="38" fillId="0" borderId="8" xfId="0" applyFont="1" applyBorder="1" applyAlignment="1">
      <alignment horizontal="left" vertical="top" wrapText="1"/>
    </xf>
    <xf numFmtId="1" fontId="39" fillId="0" borderId="8" xfId="0" applyNumberFormat="1" applyFont="1" applyBorder="1" applyAlignment="1">
      <alignment horizontal="left" vertical="top" shrinkToFit="1"/>
    </xf>
    <xf numFmtId="0" fontId="20" fillId="0" borderId="35" xfId="7" applyFont="1" applyBorder="1" applyAlignment="1">
      <alignment horizontal="left" vertical="top" wrapText="1"/>
    </xf>
    <xf numFmtId="41" fontId="39" fillId="0" borderId="20" xfId="0" applyNumberFormat="1" applyFont="1" applyBorder="1" applyAlignment="1">
      <alignment horizontal="center" vertical="top" shrinkToFit="1"/>
    </xf>
    <xf numFmtId="0" fontId="33" fillId="0" borderId="8" xfId="0" applyFont="1" applyBorder="1" applyAlignment="1">
      <alignment horizontal="left" wrapText="1"/>
    </xf>
    <xf numFmtId="165" fontId="35" fillId="0" borderId="8" xfId="0" applyNumberFormat="1" applyFont="1" applyBorder="1" applyAlignment="1">
      <alignment horizontal="right" vertical="top" shrinkToFit="1"/>
    </xf>
    <xf numFmtId="165" fontId="35" fillId="0" borderId="8" xfId="0" applyNumberFormat="1" applyFont="1" applyBorder="1" applyAlignment="1">
      <alignment horizontal="left" vertical="top" shrinkToFit="1"/>
    </xf>
    <xf numFmtId="0" fontId="34" fillId="0" borderId="8" xfId="0" applyFont="1" applyBorder="1" applyAlignment="1">
      <alignment horizontal="left" vertical="top" wrapText="1"/>
    </xf>
    <xf numFmtId="168" fontId="37" fillId="16" borderId="8" xfId="8" applyNumberFormat="1" applyFont="1" applyFill="1" applyBorder="1" applyAlignment="1">
      <alignment vertical="center"/>
    </xf>
    <xf numFmtId="9" fontId="33" fillId="0" borderId="0" xfId="9" applyFont="1" applyAlignment="1">
      <alignment horizontal="left" vertical="top"/>
    </xf>
    <xf numFmtId="0" fontId="38" fillId="11" borderId="0" xfId="0" applyFont="1" applyFill="1" applyAlignment="1">
      <alignment horizontal="left" vertical="top" wrapText="1"/>
    </xf>
    <xf numFmtId="49" fontId="38" fillId="25" borderId="0" xfId="2" applyNumberFormat="1" applyFont="1" applyFill="1"/>
    <xf numFmtId="0" fontId="37" fillId="16" borderId="18" xfId="0" applyFont="1" applyFill="1" applyBorder="1" applyAlignment="1">
      <alignment vertical="top" wrapText="1"/>
    </xf>
    <xf numFmtId="0" fontId="37" fillId="16" borderId="19" xfId="0" applyFont="1" applyFill="1" applyBorder="1" applyAlignment="1">
      <alignment vertical="top" wrapText="1"/>
    </xf>
    <xf numFmtId="0" fontId="37" fillId="16" borderId="8" xfId="0" applyFont="1" applyFill="1" applyBorder="1" applyAlignment="1">
      <alignment vertical="top" wrapText="1"/>
    </xf>
    <xf numFmtId="0" fontId="37" fillId="16" borderId="14" xfId="0" applyFont="1" applyFill="1" applyBorder="1" applyAlignment="1">
      <alignment vertical="top" wrapText="1"/>
    </xf>
    <xf numFmtId="0" fontId="37" fillId="16" borderId="15" xfId="0" applyFont="1" applyFill="1" applyBorder="1" applyAlignment="1">
      <alignment vertical="top" wrapText="1"/>
    </xf>
    <xf numFmtId="0" fontId="37" fillId="16" borderId="6" xfId="0" applyFont="1" applyFill="1" applyBorder="1" applyAlignment="1">
      <alignment vertical="top" wrapText="1"/>
    </xf>
    <xf numFmtId="0" fontId="38" fillId="15" borderId="0" xfId="0" applyFont="1" applyFill="1" applyAlignment="1">
      <alignment horizontal="left" vertical="top" wrapText="1"/>
    </xf>
    <xf numFmtId="0" fontId="37" fillId="17" borderId="3" xfId="0" applyFont="1" applyFill="1" applyBorder="1" applyAlignment="1">
      <alignment horizontal="left" vertical="top" wrapText="1"/>
    </xf>
    <xf numFmtId="0" fontId="37" fillId="19" borderId="3" xfId="0" applyFont="1" applyFill="1" applyBorder="1" applyAlignment="1">
      <alignment horizontal="left" vertical="top" wrapText="1"/>
    </xf>
    <xf numFmtId="0" fontId="37" fillId="20" borderId="3" xfId="0" applyFont="1" applyFill="1" applyBorder="1" applyAlignment="1">
      <alignment horizontal="left" vertical="top" wrapText="1"/>
    </xf>
    <xf numFmtId="0" fontId="37" fillId="21" borderId="3" xfId="0" applyFont="1" applyFill="1" applyBorder="1" applyAlignment="1">
      <alignment horizontal="left" vertical="top" wrapText="1"/>
    </xf>
    <xf numFmtId="0" fontId="37" fillId="22" borderId="3" xfId="0" applyFont="1" applyFill="1" applyBorder="1" applyAlignment="1">
      <alignment horizontal="left" vertical="top" wrapText="1"/>
    </xf>
    <xf numFmtId="0" fontId="37" fillId="18" borderId="3" xfId="0" applyFont="1" applyFill="1" applyBorder="1" applyAlignment="1">
      <alignment horizontal="left" vertical="top" wrapText="1"/>
    </xf>
    <xf numFmtId="0" fontId="37" fillId="23" borderId="3" xfId="0" applyFont="1" applyFill="1" applyBorder="1" applyAlignment="1">
      <alignment horizontal="left" vertical="top" wrapText="1"/>
    </xf>
    <xf numFmtId="0" fontId="37" fillId="5" borderId="3" xfId="0" applyFont="1" applyFill="1" applyBorder="1" applyAlignment="1">
      <alignment horizontal="left" vertical="top" wrapText="1"/>
    </xf>
    <xf numFmtId="0" fontId="37" fillId="9" borderId="3" xfId="0" applyFont="1" applyFill="1" applyBorder="1" applyAlignment="1">
      <alignment horizontal="left" vertical="top" wrapText="1"/>
    </xf>
    <xf numFmtId="0" fontId="38" fillId="23" borderId="6" xfId="0" applyFont="1" applyFill="1" applyBorder="1" applyAlignment="1">
      <alignment horizontal="left" vertical="top" wrapText="1"/>
    </xf>
    <xf numFmtId="0" fontId="37" fillId="23" borderId="4" xfId="0" applyFont="1" applyFill="1" applyBorder="1" applyAlignment="1">
      <alignment horizontal="left" vertical="top" wrapText="1"/>
    </xf>
    <xf numFmtId="0" fontId="37" fillId="24" borderId="4" xfId="0" applyFont="1" applyFill="1" applyBorder="1" applyAlignment="1">
      <alignment horizontal="left" vertical="top" wrapText="1"/>
    </xf>
    <xf numFmtId="0" fontId="37" fillId="25" borderId="4" xfId="0" applyFont="1" applyFill="1" applyBorder="1" applyAlignment="1">
      <alignment horizontal="left" vertical="top" wrapText="1"/>
    </xf>
    <xf numFmtId="1" fontId="39" fillId="29" borderId="2" xfId="0" applyNumberFormat="1" applyFont="1" applyFill="1" applyBorder="1" applyAlignment="1">
      <alignment horizontal="left" vertical="top" shrinkToFit="1"/>
    </xf>
    <xf numFmtId="0" fontId="37" fillId="29" borderId="3" xfId="0" applyFont="1" applyFill="1" applyBorder="1" applyAlignment="1">
      <alignment horizontal="left" vertical="top" wrapText="1"/>
    </xf>
    <xf numFmtId="0" fontId="37" fillId="27" borderId="3" xfId="0" applyFont="1" applyFill="1" applyBorder="1" applyAlignment="1">
      <alignment horizontal="left" vertical="top" wrapText="1"/>
    </xf>
    <xf numFmtId="0" fontId="37" fillId="15" borderId="3" xfId="0" applyFont="1" applyFill="1" applyBorder="1" applyAlignment="1">
      <alignment horizontal="left" vertical="top" wrapText="1"/>
    </xf>
    <xf numFmtId="1" fontId="39" fillId="28" borderId="0" xfId="0" applyNumberFormat="1" applyFont="1" applyFill="1" applyAlignment="1">
      <alignment horizontal="left" vertical="top" shrinkToFit="1"/>
    </xf>
    <xf numFmtId="0" fontId="38" fillId="28" borderId="6" xfId="0" applyFont="1" applyFill="1" applyBorder="1" applyAlignment="1">
      <alignment horizontal="left" vertical="top" wrapText="1"/>
    </xf>
    <xf numFmtId="0" fontId="37" fillId="28" borderId="4" xfId="0" applyFont="1" applyFill="1" applyBorder="1" applyAlignment="1">
      <alignment horizontal="left" vertical="top" wrapText="1"/>
    </xf>
    <xf numFmtId="0" fontId="37" fillId="9" borderId="4" xfId="0" applyFont="1" applyFill="1" applyBorder="1" applyAlignment="1">
      <alignment horizontal="left" vertical="top" wrapText="1"/>
    </xf>
    <xf numFmtId="1" fontId="39" fillId="26" borderId="0" xfId="0" applyNumberFormat="1" applyFont="1" applyFill="1" applyAlignment="1">
      <alignment horizontal="left" vertical="top" shrinkToFit="1"/>
    </xf>
    <xf numFmtId="0" fontId="37" fillId="26" borderId="4" xfId="0" applyFont="1" applyFill="1" applyBorder="1" applyAlignment="1">
      <alignment horizontal="left" vertical="top" wrapText="1"/>
    </xf>
    <xf numFmtId="0" fontId="37" fillId="11" borderId="3" xfId="0" applyFont="1" applyFill="1" applyBorder="1" applyAlignment="1">
      <alignment horizontal="left" vertical="top" wrapText="1"/>
    </xf>
    <xf numFmtId="0" fontId="37" fillId="28" borderId="3" xfId="0" applyFont="1" applyFill="1" applyBorder="1" applyAlignment="1">
      <alignment horizontal="left" vertical="top" wrapText="1"/>
    </xf>
    <xf numFmtId="0" fontId="37" fillId="4" borderId="3" xfId="0" applyFont="1" applyFill="1" applyBorder="1" applyAlignment="1">
      <alignment horizontal="left" vertical="top" wrapText="1"/>
    </xf>
    <xf numFmtId="0" fontId="37" fillId="30" borderId="3" xfId="0" applyFont="1" applyFill="1" applyBorder="1" applyAlignment="1">
      <alignment horizontal="left" vertical="top" wrapText="1"/>
    </xf>
    <xf numFmtId="0" fontId="37" fillId="14" borderId="3" xfId="0" applyFont="1" applyFill="1" applyBorder="1" applyAlignment="1">
      <alignment horizontal="left" vertical="top" wrapText="1"/>
    </xf>
    <xf numFmtId="0" fontId="37" fillId="24" borderId="3" xfId="0" applyFont="1" applyFill="1" applyBorder="1" applyAlignment="1">
      <alignment horizontal="left" vertical="top" wrapText="1"/>
    </xf>
    <xf numFmtId="0" fontId="37" fillId="31" borderId="3" xfId="0" applyFont="1" applyFill="1" applyBorder="1" applyAlignment="1">
      <alignment horizontal="left" vertical="top" wrapText="1"/>
    </xf>
    <xf numFmtId="0" fontId="38" fillId="18" borderId="4" xfId="0" applyFont="1" applyFill="1" applyBorder="1" applyAlignment="1">
      <alignment horizontal="left" vertical="top" wrapText="1"/>
    </xf>
    <xf numFmtId="0" fontId="38" fillId="18" borderId="0" xfId="0" applyFont="1" applyFill="1" applyAlignment="1">
      <alignment horizontal="left" vertical="top" wrapText="1"/>
    </xf>
    <xf numFmtId="41" fontId="39" fillId="18" borderId="6" xfId="0" applyNumberFormat="1" applyFont="1" applyFill="1" applyBorder="1" applyAlignment="1">
      <alignment horizontal="center" vertical="top" shrinkToFit="1"/>
    </xf>
    <xf numFmtId="1" fontId="39" fillId="29" borderId="1" xfId="0" applyNumberFormat="1" applyFont="1" applyFill="1" applyBorder="1" applyAlignment="1">
      <alignment horizontal="left" vertical="top" shrinkToFit="1"/>
    </xf>
    <xf numFmtId="0" fontId="38" fillId="29" borderId="14" xfId="0" applyFont="1" applyFill="1" applyBorder="1" applyAlignment="1">
      <alignment horizontal="left" vertical="top" wrapText="1"/>
    </xf>
    <xf numFmtId="41" fontId="39" fillId="29" borderId="15" xfId="0" applyNumberFormat="1" applyFont="1" applyFill="1" applyBorder="1" applyAlignment="1">
      <alignment horizontal="center" vertical="top" shrinkToFit="1"/>
    </xf>
    <xf numFmtId="0" fontId="33" fillId="29" borderId="1" xfId="0" applyFont="1" applyFill="1" applyBorder="1" applyAlignment="1">
      <alignment horizontal="left" wrapText="1"/>
    </xf>
    <xf numFmtId="0" fontId="37" fillId="29" borderId="1" xfId="0" applyFont="1" applyFill="1" applyBorder="1" applyAlignment="1">
      <alignment horizontal="left" vertical="top" wrapText="1"/>
    </xf>
    <xf numFmtId="0" fontId="37" fillId="14" borderId="1" xfId="0" applyFont="1" applyFill="1" applyBorder="1" applyAlignment="1">
      <alignment horizontal="left" vertical="top" wrapText="1"/>
    </xf>
    <xf numFmtId="0" fontId="37" fillId="9" borderId="1" xfId="0" applyFont="1" applyFill="1" applyBorder="1" applyAlignment="1">
      <alignment horizontal="left" vertical="top" wrapText="1"/>
    </xf>
    <xf numFmtId="0" fontId="37" fillId="19" borderId="1" xfId="0" applyFont="1" applyFill="1" applyBorder="1" applyAlignment="1">
      <alignment horizontal="left" vertical="top" wrapText="1"/>
    </xf>
    <xf numFmtId="1" fontId="39" fillId="15" borderId="0" xfId="0" applyNumberFormat="1" applyFont="1" applyFill="1" applyAlignment="1">
      <alignment horizontal="left" vertical="top" shrinkToFit="1"/>
    </xf>
    <xf numFmtId="0" fontId="38" fillId="15" borderId="6" xfId="0" applyFont="1" applyFill="1" applyBorder="1" applyAlignment="1">
      <alignment horizontal="left" vertical="top" wrapText="1"/>
    </xf>
    <xf numFmtId="41" fontId="39" fillId="15" borderId="0" xfId="0" applyNumberFormat="1" applyFont="1" applyFill="1" applyAlignment="1">
      <alignment horizontal="center" vertical="top" shrinkToFit="1"/>
    </xf>
    <xf numFmtId="0" fontId="33" fillId="15" borderId="0" xfId="0" applyFont="1" applyFill="1" applyAlignment="1">
      <alignment horizontal="left" wrapText="1"/>
    </xf>
    <xf numFmtId="0" fontId="39" fillId="15" borderId="0" xfId="0" applyFont="1" applyFill="1" applyAlignment="1">
      <alignment horizontal="left" wrapText="1"/>
    </xf>
    <xf numFmtId="0" fontId="37" fillId="15" borderId="0" xfId="0" applyFont="1" applyFill="1" applyAlignment="1">
      <alignment horizontal="left" vertical="top" wrapText="1"/>
    </xf>
    <xf numFmtId="1" fontId="39" fillId="11" borderId="0" xfId="0" applyNumberFormat="1" applyFont="1" applyFill="1" applyAlignment="1">
      <alignment horizontal="left" vertical="top" shrinkToFit="1"/>
    </xf>
    <xf numFmtId="41" fontId="39" fillId="11" borderId="0" xfId="0" applyNumberFormat="1" applyFont="1" applyFill="1" applyAlignment="1">
      <alignment horizontal="center" vertical="top" shrinkToFit="1"/>
    </xf>
    <xf numFmtId="0" fontId="33" fillId="11" borderId="0" xfId="0" applyFont="1" applyFill="1" applyAlignment="1">
      <alignment horizontal="left" wrapText="1"/>
    </xf>
    <xf numFmtId="0" fontId="39" fillId="11" borderId="0" xfId="0" applyFont="1" applyFill="1" applyAlignment="1">
      <alignment horizontal="left" wrapText="1"/>
    </xf>
    <xf numFmtId="0" fontId="37" fillId="11" borderId="0" xfId="0" applyFont="1" applyFill="1" applyAlignment="1">
      <alignment horizontal="left" vertical="top" wrapText="1"/>
    </xf>
    <xf numFmtId="0" fontId="38" fillId="23" borderId="0" xfId="0" applyFont="1" applyFill="1" applyAlignment="1">
      <alignment horizontal="left" vertical="top" wrapText="1"/>
    </xf>
    <xf numFmtId="1" fontId="39" fillId="23" borderId="0" xfId="0" applyNumberFormat="1" applyFont="1" applyFill="1" applyAlignment="1">
      <alignment horizontal="left" vertical="top" shrinkToFit="1"/>
    </xf>
    <xf numFmtId="41" fontId="39" fillId="23" borderId="0" xfId="0" applyNumberFormat="1" applyFont="1" applyFill="1" applyAlignment="1">
      <alignment horizontal="center" vertical="top" shrinkToFit="1"/>
    </xf>
    <xf numFmtId="0" fontId="33" fillId="23" borderId="0" xfId="0" applyFont="1" applyFill="1" applyAlignment="1">
      <alignment horizontal="left" wrapText="1"/>
    </xf>
    <xf numFmtId="0" fontId="39" fillId="23" borderId="0" xfId="0" applyFont="1" applyFill="1" applyAlignment="1">
      <alignment horizontal="left" wrapText="1"/>
    </xf>
    <xf numFmtId="0" fontId="37" fillId="23" borderId="0" xfId="0" applyFont="1" applyFill="1" applyAlignment="1">
      <alignment horizontal="left" vertical="top" wrapText="1"/>
    </xf>
    <xf numFmtId="49" fontId="33" fillId="0" borderId="0" xfId="0" applyNumberFormat="1" applyFont="1" applyAlignment="1">
      <alignment horizontal="left" vertical="top"/>
    </xf>
    <xf numFmtId="49" fontId="30" fillId="2" borderId="16" xfId="0" applyNumberFormat="1" applyFont="1" applyFill="1" applyBorder="1" applyAlignment="1">
      <alignment horizontal="center" vertical="center" wrapText="1"/>
    </xf>
    <xf numFmtId="49" fontId="37" fillId="16" borderId="19" xfId="0" applyNumberFormat="1" applyFont="1" applyFill="1" applyBorder="1" applyAlignment="1">
      <alignment vertical="top" wrapText="1"/>
    </xf>
    <xf numFmtId="49" fontId="38" fillId="0" borderId="3" xfId="0" applyNumberFormat="1" applyFont="1" applyBorder="1" applyAlignment="1">
      <alignment horizontal="left" vertical="top" wrapText="1"/>
    </xf>
    <xf numFmtId="49" fontId="38" fillId="0" borderId="6" xfId="0" applyNumberFormat="1" applyFont="1" applyBorder="1" applyAlignment="1">
      <alignment horizontal="left" vertical="top" wrapText="1"/>
    </xf>
    <xf numFmtId="49" fontId="37" fillId="16" borderId="6" xfId="0" applyNumberFormat="1" applyFont="1" applyFill="1" applyBorder="1" applyAlignment="1">
      <alignment horizontal="left" vertical="top" wrapText="1"/>
    </xf>
    <xf numFmtId="49" fontId="37" fillId="16" borderId="15" xfId="0" applyNumberFormat="1" applyFont="1" applyFill="1" applyBorder="1" applyAlignment="1">
      <alignment horizontal="left" vertical="top" wrapText="1"/>
    </xf>
    <xf numFmtId="49" fontId="37" fillId="16" borderId="8" xfId="0" applyNumberFormat="1" applyFont="1" applyFill="1" applyBorder="1" applyAlignment="1">
      <alignment horizontal="left" vertical="top" wrapText="1"/>
    </xf>
    <xf numFmtId="49" fontId="37" fillId="0" borderId="0" xfId="0" applyNumberFormat="1" applyFont="1" applyAlignment="1">
      <alignment horizontal="left" vertical="top" wrapText="1"/>
    </xf>
    <xf numFmtId="49" fontId="37" fillId="16" borderId="8" xfId="0" applyNumberFormat="1" applyFont="1" applyFill="1" applyBorder="1" applyAlignment="1">
      <alignment vertical="top" wrapText="1"/>
    </xf>
    <xf numFmtId="49" fontId="38" fillId="18" borderId="3" xfId="0" applyNumberFormat="1" applyFont="1" applyFill="1" applyBorder="1" applyAlignment="1">
      <alignment horizontal="left" vertical="top" wrapText="1"/>
    </xf>
    <xf numFmtId="49" fontId="38" fillId="17" borderId="3" xfId="0" applyNumberFormat="1" applyFont="1" applyFill="1" applyBorder="1" applyAlignment="1">
      <alignment horizontal="left" vertical="top" wrapText="1"/>
    </xf>
    <xf numFmtId="49" fontId="38" fillId="19" borderId="3" xfId="0" applyNumberFormat="1" applyFont="1" applyFill="1" applyBorder="1" applyAlignment="1">
      <alignment horizontal="left" vertical="top" wrapText="1"/>
    </xf>
    <xf numFmtId="49" fontId="38" fillId="20" borderId="3" xfId="0" applyNumberFormat="1" applyFont="1" applyFill="1" applyBorder="1" applyAlignment="1">
      <alignment horizontal="left" vertical="top" wrapText="1"/>
    </xf>
    <xf numFmtId="49" fontId="38" fillId="21" borderId="3" xfId="0" applyNumberFormat="1" applyFont="1" applyFill="1" applyBorder="1" applyAlignment="1">
      <alignment horizontal="left" vertical="top" wrapText="1"/>
    </xf>
    <xf numFmtId="49" fontId="38" fillId="22" borderId="3" xfId="0" applyNumberFormat="1" applyFont="1" applyFill="1" applyBorder="1" applyAlignment="1">
      <alignment horizontal="left" vertical="top" wrapText="1"/>
    </xf>
    <xf numFmtId="49" fontId="38" fillId="23" borderId="3" xfId="0" applyNumberFormat="1" applyFont="1" applyFill="1" applyBorder="1" applyAlignment="1">
      <alignment horizontal="left" vertical="top" wrapText="1"/>
    </xf>
    <xf numFmtId="49" fontId="38" fillId="5" borderId="3" xfId="0" applyNumberFormat="1" applyFont="1" applyFill="1" applyBorder="1" applyAlignment="1">
      <alignment horizontal="left" vertical="top" wrapText="1"/>
    </xf>
    <xf numFmtId="49" fontId="38" fillId="9" borderId="3" xfId="0" applyNumberFormat="1" applyFont="1" applyFill="1" applyBorder="1" applyAlignment="1">
      <alignment horizontal="left" vertical="top" wrapText="1"/>
    </xf>
    <xf numFmtId="49" fontId="38" fillId="23" borderId="4" xfId="0" applyNumberFormat="1" applyFont="1" applyFill="1" applyBorder="1" applyAlignment="1">
      <alignment horizontal="left" vertical="top" wrapText="1"/>
    </xf>
    <xf numFmtId="49" fontId="38" fillId="24" borderId="4" xfId="0" applyNumberFormat="1" applyFont="1" applyFill="1" applyBorder="1" applyAlignment="1">
      <alignment horizontal="left" vertical="top" wrapText="1"/>
    </xf>
    <xf numFmtId="49" fontId="38" fillId="25" borderId="4" xfId="0" applyNumberFormat="1" applyFont="1" applyFill="1" applyBorder="1" applyAlignment="1">
      <alignment horizontal="left" vertical="top" wrapText="1"/>
    </xf>
    <xf numFmtId="49" fontId="38" fillId="29" borderId="3" xfId="0" applyNumberFormat="1" applyFont="1" applyFill="1" applyBorder="1" applyAlignment="1">
      <alignment horizontal="left" vertical="top" wrapText="1"/>
    </xf>
    <xf numFmtId="49" fontId="38" fillId="27" borderId="3" xfId="0" applyNumberFormat="1" applyFont="1" applyFill="1" applyBorder="1" applyAlignment="1">
      <alignment horizontal="left" vertical="top" wrapText="1"/>
    </xf>
    <xf numFmtId="49" fontId="38" fillId="15" borderId="3" xfId="0" applyNumberFormat="1" applyFont="1" applyFill="1" applyBorder="1" applyAlignment="1">
      <alignment horizontal="left" vertical="top" wrapText="1"/>
    </xf>
    <xf numFmtId="49" fontId="38" fillId="28" borderId="3" xfId="0" applyNumberFormat="1" applyFont="1" applyFill="1" applyBorder="1" applyAlignment="1">
      <alignment horizontal="left" vertical="top" wrapText="1"/>
    </xf>
    <xf numFmtId="49" fontId="38" fillId="28" borderId="4" xfId="0" applyNumberFormat="1" applyFont="1" applyFill="1" applyBorder="1" applyAlignment="1">
      <alignment horizontal="left" vertical="top" wrapText="1"/>
    </xf>
    <xf numFmtId="49" fontId="38" fillId="26" borderId="4" xfId="0" applyNumberFormat="1" applyFont="1" applyFill="1" applyBorder="1" applyAlignment="1">
      <alignment horizontal="left" vertical="top" wrapText="1"/>
    </xf>
    <xf numFmtId="49" fontId="38" fillId="11" borderId="3" xfId="0" applyNumberFormat="1" applyFont="1" applyFill="1" applyBorder="1" applyAlignment="1">
      <alignment horizontal="left" vertical="top" wrapText="1"/>
    </xf>
    <xf numFmtId="49" fontId="38" fillId="4" borderId="3" xfId="0" applyNumberFormat="1" applyFont="1" applyFill="1" applyBorder="1" applyAlignment="1">
      <alignment horizontal="left" vertical="top" wrapText="1"/>
    </xf>
    <xf numFmtId="49" fontId="38" fillId="30" borderId="3" xfId="0" applyNumberFormat="1" applyFont="1" applyFill="1" applyBorder="1" applyAlignment="1">
      <alignment horizontal="left" vertical="top" wrapText="1"/>
    </xf>
    <xf numFmtId="49" fontId="38" fillId="14" borderId="3" xfId="0" applyNumberFormat="1" applyFont="1" applyFill="1" applyBorder="1" applyAlignment="1">
      <alignment horizontal="left" vertical="top" wrapText="1"/>
    </xf>
    <xf numFmtId="49" fontId="38" fillId="24" borderId="3" xfId="0" applyNumberFormat="1" applyFont="1" applyFill="1" applyBorder="1" applyAlignment="1">
      <alignment horizontal="left" vertical="top" wrapText="1"/>
    </xf>
    <xf numFmtId="49" fontId="38" fillId="31" borderId="3" xfId="0" applyNumberFormat="1" applyFont="1" applyFill="1" applyBorder="1" applyAlignment="1">
      <alignment horizontal="left" vertical="top" wrapText="1"/>
    </xf>
    <xf numFmtId="49" fontId="38" fillId="29" borderId="1" xfId="0" applyNumberFormat="1" applyFont="1" applyFill="1" applyBorder="1" applyAlignment="1">
      <alignment horizontal="left" vertical="top" wrapText="1"/>
    </xf>
    <xf numFmtId="49" fontId="38" fillId="14" borderId="1" xfId="0" applyNumberFormat="1" applyFont="1" applyFill="1" applyBorder="1" applyAlignment="1">
      <alignment horizontal="left" vertical="top" wrapText="1"/>
    </xf>
    <xf numFmtId="49" fontId="38" fillId="9" borderId="1" xfId="0" applyNumberFormat="1" applyFont="1" applyFill="1" applyBorder="1" applyAlignment="1">
      <alignment horizontal="left" vertical="top" wrapText="1"/>
    </xf>
    <xf numFmtId="49" fontId="38" fillId="19" borderId="1" xfId="0" applyNumberFormat="1" applyFont="1" applyFill="1" applyBorder="1" applyAlignment="1">
      <alignment horizontal="left" vertical="top" wrapText="1"/>
    </xf>
    <xf numFmtId="49" fontId="38" fillId="15" borderId="0" xfId="0" applyNumberFormat="1" applyFont="1" applyFill="1" applyAlignment="1">
      <alignment horizontal="left" vertical="top" wrapText="1"/>
    </xf>
    <xf numFmtId="49" fontId="38" fillId="11" borderId="0" xfId="0" applyNumberFormat="1" applyFont="1" applyFill="1" applyAlignment="1">
      <alignment horizontal="left" vertical="top" wrapText="1"/>
    </xf>
    <xf numFmtId="49" fontId="38" fillId="23" borderId="0" xfId="0" applyNumberFormat="1" applyFont="1" applyFill="1" applyAlignment="1">
      <alignment horizontal="left" vertical="top" wrapText="1"/>
    </xf>
    <xf numFmtId="49" fontId="38" fillId="0" borderId="0" xfId="0" applyNumberFormat="1" applyFont="1" applyAlignment="1">
      <alignment horizontal="left" vertical="top" wrapText="1"/>
    </xf>
    <xf numFmtId="1" fontId="38" fillId="18" borderId="3" xfId="1" applyNumberFormat="1" applyFont="1" applyFill="1" applyBorder="1" applyAlignment="1">
      <alignment horizontal="left" vertical="top" wrapText="1"/>
    </xf>
    <xf numFmtId="49" fontId="38" fillId="19" borderId="3" xfId="0" quotePrefix="1" applyNumberFormat="1" applyFont="1" applyFill="1" applyBorder="1" applyAlignment="1">
      <alignment horizontal="left" vertical="top" wrapText="1"/>
    </xf>
    <xf numFmtId="49" fontId="38" fillId="20" borderId="3" xfId="0" quotePrefix="1" applyNumberFormat="1" applyFont="1" applyFill="1" applyBorder="1" applyAlignment="1">
      <alignment horizontal="left" vertical="top" wrapText="1"/>
    </xf>
    <xf numFmtId="49" fontId="38" fillId="21" borderId="3" xfId="0" quotePrefix="1" applyNumberFormat="1" applyFont="1" applyFill="1" applyBorder="1" applyAlignment="1">
      <alignment horizontal="left" vertical="top" wrapText="1"/>
    </xf>
    <xf numFmtId="49" fontId="38" fillId="17" borderId="3" xfId="0" quotePrefix="1" applyNumberFormat="1" applyFont="1" applyFill="1" applyBorder="1" applyAlignment="1">
      <alignment horizontal="left" vertical="top" wrapText="1"/>
    </xf>
    <xf numFmtId="49" fontId="38" fillId="22" borderId="3" xfId="0" quotePrefix="1" applyNumberFormat="1" applyFont="1" applyFill="1" applyBorder="1" applyAlignment="1">
      <alignment horizontal="left" vertical="top" wrapText="1"/>
    </xf>
    <xf numFmtId="49" fontId="38" fillId="18" borderId="3" xfId="0" quotePrefix="1" applyNumberFormat="1" applyFont="1" applyFill="1" applyBorder="1" applyAlignment="1">
      <alignment horizontal="left" vertical="top" wrapText="1"/>
    </xf>
    <xf numFmtId="49" fontId="38" fillId="5" borderId="3" xfId="0" quotePrefix="1" applyNumberFormat="1" applyFont="1" applyFill="1" applyBorder="1" applyAlignment="1">
      <alignment horizontal="left" vertical="top" wrapText="1"/>
    </xf>
    <xf numFmtId="49" fontId="38" fillId="9" borderId="3" xfId="0" quotePrefix="1" applyNumberFormat="1" applyFont="1" applyFill="1" applyBorder="1" applyAlignment="1">
      <alignment horizontal="left" vertical="top" wrapText="1"/>
    </xf>
    <xf numFmtId="49" fontId="38" fillId="23" borderId="3" xfId="0" quotePrefix="1" applyNumberFormat="1" applyFont="1" applyFill="1" applyBorder="1" applyAlignment="1">
      <alignment horizontal="left" vertical="top" wrapText="1"/>
    </xf>
    <xf numFmtId="49" fontId="38" fillId="24" borderId="4" xfId="0" quotePrefix="1" applyNumberFormat="1" applyFont="1" applyFill="1" applyBorder="1" applyAlignment="1">
      <alignment horizontal="left" vertical="top" wrapText="1"/>
    </xf>
    <xf numFmtId="49" fontId="38" fillId="25" borderId="4" xfId="0" quotePrefix="1" applyNumberFormat="1" applyFont="1" applyFill="1" applyBorder="1" applyAlignment="1">
      <alignment horizontal="left" vertical="top" wrapText="1"/>
    </xf>
    <xf numFmtId="49" fontId="38" fillId="9" borderId="4" xfId="0" quotePrefix="1" applyNumberFormat="1" applyFont="1" applyFill="1" applyBorder="1" applyAlignment="1">
      <alignment horizontal="left" vertical="top" wrapText="1"/>
    </xf>
    <xf numFmtId="49" fontId="38" fillId="26" borderId="4" xfId="0" quotePrefix="1" applyNumberFormat="1" applyFont="1" applyFill="1" applyBorder="1" applyAlignment="1">
      <alignment horizontal="left" vertical="top" wrapText="1"/>
    </xf>
    <xf numFmtId="49" fontId="38" fillId="27" borderId="3" xfId="0" quotePrefix="1" applyNumberFormat="1" applyFont="1" applyFill="1" applyBorder="1" applyAlignment="1">
      <alignment horizontal="left" vertical="top" wrapText="1"/>
    </xf>
    <xf numFmtId="49" fontId="38" fillId="15" borderId="3" xfId="0" quotePrefix="1" applyNumberFormat="1" applyFont="1" applyFill="1" applyBorder="1" applyAlignment="1">
      <alignment horizontal="left" vertical="top" wrapText="1"/>
    </xf>
    <xf numFmtId="49" fontId="38" fillId="11" borderId="3" xfId="0" quotePrefix="1" applyNumberFormat="1" applyFont="1" applyFill="1" applyBorder="1" applyAlignment="1">
      <alignment horizontal="left" vertical="top" wrapText="1"/>
    </xf>
    <xf numFmtId="49" fontId="38" fillId="4" borderId="3" xfId="0" quotePrefix="1" applyNumberFormat="1" applyFont="1" applyFill="1" applyBorder="1" applyAlignment="1">
      <alignment horizontal="left" vertical="top" wrapText="1"/>
    </xf>
    <xf numFmtId="49" fontId="38" fillId="29" borderId="3" xfId="0" quotePrefix="1" applyNumberFormat="1" applyFont="1" applyFill="1" applyBorder="1" applyAlignment="1">
      <alignment horizontal="left" vertical="top" wrapText="1"/>
    </xf>
    <xf numFmtId="49" fontId="38" fillId="30" borderId="3" xfId="0" quotePrefix="1" applyNumberFormat="1" applyFont="1" applyFill="1" applyBorder="1" applyAlignment="1">
      <alignment horizontal="left" vertical="top" wrapText="1"/>
    </xf>
    <xf numFmtId="49" fontId="38" fillId="14" borderId="3" xfId="0" quotePrefix="1" applyNumberFormat="1" applyFont="1" applyFill="1" applyBorder="1" applyAlignment="1">
      <alignment horizontal="left" vertical="top" wrapText="1"/>
    </xf>
    <xf numFmtId="49" fontId="38" fillId="28" borderId="3" xfId="0" quotePrefix="1" applyNumberFormat="1" applyFont="1" applyFill="1" applyBorder="1" applyAlignment="1">
      <alignment horizontal="left" vertical="top" wrapText="1"/>
    </xf>
    <xf numFmtId="49" fontId="38" fillId="31" borderId="3" xfId="0" quotePrefix="1" applyNumberFormat="1" applyFont="1" applyFill="1" applyBorder="1" applyAlignment="1">
      <alignment horizontal="left" vertical="top" wrapText="1"/>
    </xf>
    <xf numFmtId="49" fontId="38" fillId="14" borderId="1" xfId="0" quotePrefix="1" applyNumberFormat="1" applyFont="1" applyFill="1" applyBorder="1" applyAlignment="1">
      <alignment horizontal="left" vertical="top" wrapText="1"/>
    </xf>
    <xf numFmtId="49" fontId="38" fillId="9" borderId="1" xfId="0" quotePrefix="1" applyNumberFormat="1" applyFont="1" applyFill="1" applyBorder="1" applyAlignment="1">
      <alignment horizontal="left" vertical="top" wrapText="1"/>
    </xf>
    <xf numFmtId="49" fontId="38" fillId="19" borderId="1" xfId="0" quotePrefix="1" applyNumberFormat="1" applyFont="1" applyFill="1" applyBorder="1" applyAlignment="1">
      <alignment horizontal="left" vertical="top" wrapText="1"/>
    </xf>
    <xf numFmtId="49" fontId="38" fillId="15" borderId="1" xfId="0" quotePrefix="1" applyNumberFormat="1" applyFont="1" applyFill="1" applyBorder="1" applyAlignment="1">
      <alignment horizontal="left" vertical="top" wrapText="1"/>
    </xf>
    <xf numFmtId="49" fontId="38" fillId="11" borderId="0" xfId="0" quotePrefix="1" applyNumberFormat="1" applyFont="1" applyFill="1" applyAlignment="1">
      <alignment horizontal="left" vertical="top" wrapText="1"/>
    </xf>
    <xf numFmtId="14" fontId="39" fillId="0" borderId="0" xfId="0" applyNumberFormat="1" applyFont="1" applyAlignment="1">
      <alignment horizontal="left" vertical="top"/>
    </xf>
    <xf numFmtId="14" fontId="40" fillId="16" borderId="0" xfId="0" applyNumberFormat="1" applyFont="1" applyFill="1" applyAlignment="1">
      <alignment horizontal="left" wrapText="1"/>
    </xf>
    <xf numFmtId="14" fontId="39" fillId="0" borderId="0" xfId="0" applyNumberFormat="1" applyFont="1" applyAlignment="1">
      <alignment horizontal="left" wrapText="1"/>
    </xf>
    <xf numFmtId="0" fontId="37" fillId="2" borderId="36" xfId="0" applyFont="1" applyFill="1" applyBorder="1" applyAlignment="1">
      <alignment horizontal="center" vertical="center" wrapText="1"/>
    </xf>
    <xf numFmtId="0" fontId="39" fillId="0" borderId="4" xfId="0" applyFont="1" applyBorder="1" applyAlignment="1">
      <alignment horizontal="left" wrapText="1"/>
    </xf>
    <xf numFmtId="0" fontId="40" fillId="16" borderId="4" xfId="0" applyFont="1" applyFill="1" applyBorder="1" applyAlignment="1">
      <alignment horizontal="left" wrapText="1"/>
    </xf>
    <xf numFmtId="0" fontId="40" fillId="16" borderId="14" xfId="0" applyFont="1" applyFill="1" applyBorder="1" applyAlignment="1">
      <alignment horizontal="left" wrapText="1"/>
    </xf>
    <xf numFmtId="0" fontId="40" fillId="16" borderId="18" xfId="0" applyFont="1" applyFill="1" applyBorder="1" applyAlignment="1">
      <alignment horizontal="left" wrapText="1"/>
    </xf>
    <xf numFmtId="10" fontId="39" fillId="18" borderId="4" xfId="0" applyNumberFormat="1" applyFont="1" applyFill="1" applyBorder="1" applyAlignment="1">
      <alignment horizontal="left" wrapText="1"/>
    </xf>
    <xf numFmtId="10" fontId="39" fillId="17" borderId="37" xfId="0" applyNumberFormat="1" applyFont="1" applyFill="1" applyBorder="1" applyAlignment="1">
      <alignment horizontal="left" wrapText="1"/>
    </xf>
    <xf numFmtId="0" fontId="39" fillId="17" borderId="37" xfId="0" applyFont="1" applyFill="1" applyBorder="1" applyAlignment="1">
      <alignment horizontal="left" wrapText="1"/>
    </xf>
    <xf numFmtId="10" fontId="39" fillId="19" borderId="4" xfId="0" applyNumberFormat="1" applyFont="1" applyFill="1" applyBorder="1" applyAlignment="1">
      <alignment horizontal="left" wrapText="1"/>
    </xf>
    <xf numFmtId="0" fontId="39" fillId="19" borderId="4" xfId="0" applyFont="1" applyFill="1" applyBorder="1" applyAlignment="1">
      <alignment horizontal="left" wrapText="1"/>
    </xf>
    <xf numFmtId="9" fontId="39" fillId="20" borderId="4" xfId="0" applyNumberFormat="1" applyFont="1" applyFill="1" applyBorder="1" applyAlignment="1">
      <alignment horizontal="left" wrapText="1"/>
    </xf>
    <xf numFmtId="0" fontId="39" fillId="20" borderId="4" xfId="0" applyFont="1" applyFill="1" applyBorder="1" applyAlignment="1">
      <alignment horizontal="left" wrapText="1"/>
    </xf>
    <xf numFmtId="10" fontId="39" fillId="21" borderId="4" xfId="0" applyNumberFormat="1" applyFont="1" applyFill="1" applyBorder="1" applyAlignment="1">
      <alignment horizontal="left" wrapText="1"/>
    </xf>
    <xf numFmtId="0" fontId="39" fillId="21" borderId="4" xfId="0" applyFont="1" applyFill="1" applyBorder="1" applyAlignment="1">
      <alignment horizontal="left" wrapText="1"/>
    </xf>
    <xf numFmtId="9" fontId="39" fillId="17" borderId="4" xfId="0" applyNumberFormat="1" applyFont="1" applyFill="1" applyBorder="1" applyAlignment="1">
      <alignment horizontal="left" wrapText="1"/>
    </xf>
    <xf numFmtId="0" fontId="39" fillId="17" borderId="4" xfId="0" applyFont="1" applyFill="1" applyBorder="1" applyAlignment="1">
      <alignment horizontal="left" wrapText="1"/>
    </xf>
    <xf numFmtId="10" fontId="39" fillId="22" borderId="4" xfId="0" applyNumberFormat="1" applyFont="1" applyFill="1" applyBorder="1" applyAlignment="1">
      <alignment horizontal="left" wrapText="1"/>
    </xf>
    <xf numFmtId="0" fontId="39" fillId="18" borderId="4" xfId="0" applyFont="1" applyFill="1" applyBorder="1" applyAlignment="1">
      <alignment horizontal="left" wrapText="1"/>
    </xf>
    <xf numFmtId="10" fontId="39" fillId="23" borderId="4" xfId="0" applyNumberFormat="1" applyFont="1" applyFill="1" applyBorder="1" applyAlignment="1">
      <alignment horizontal="left" wrapText="1"/>
    </xf>
    <xf numFmtId="0" fontId="39" fillId="23" borderId="4" xfId="0" applyFont="1" applyFill="1" applyBorder="1" applyAlignment="1">
      <alignment horizontal="left" wrapText="1"/>
    </xf>
    <xf numFmtId="10" fontId="39" fillId="5" borderId="4" xfId="0" applyNumberFormat="1" applyFont="1" applyFill="1" applyBorder="1" applyAlignment="1">
      <alignment horizontal="left" wrapText="1"/>
    </xf>
    <xf numFmtId="0" fontId="39" fillId="5" borderId="4" xfId="0" applyFont="1" applyFill="1" applyBorder="1" applyAlignment="1">
      <alignment horizontal="left" wrapText="1"/>
    </xf>
    <xf numFmtId="10" fontId="39" fillId="9" borderId="4" xfId="0" applyNumberFormat="1" applyFont="1" applyFill="1" applyBorder="1" applyAlignment="1">
      <alignment horizontal="left" wrapText="1"/>
    </xf>
    <xf numFmtId="0" fontId="39" fillId="9" borderId="4" xfId="0" applyFont="1" applyFill="1" applyBorder="1" applyAlignment="1">
      <alignment horizontal="left" wrapText="1"/>
    </xf>
    <xf numFmtId="10" fontId="39" fillId="24" borderId="4" xfId="0" applyNumberFormat="1" applyFont="1" applyFill="1" applyBorder="1" applyAlignment="1">
      <alignment horizontal="left" wrapText="1"/>
    </xf>
    <xf numFmtId="0" fontId="39" fillId="24" borderId="4" xfId="0" applyFont="1" applyFill="1" applyBorder="1" applyAlignment="1">
      <alignment horizontal="left" wrapText="1"/>
    </xf>
    <xf numFmtId="10" fontId="39" fillId="25" borderId="4" xfId="0" applyNumberFormat="1" applyFont="1" applyFill="1" applyBorder="1" applyAlignment="1">
      <alignment horizontal="left" wrapText="1"/>
    </xf>
    <xf numFmtId="0" fontId="39" fillId="25" borderId="4" xfId="0" applyFont="1" applyFill="1" applyBorder="1" applyAlignment="1">
      <alignment horizontal="left" wrapText="1"/>
    </xf>
    <xf numFmtId="0" fontId="39" fillId="29" borderId="4" xfId="0" applyFont="1" applyFill="1" applyBorder="1" applyAlignment="1">
      <alignment horizontal="left" wrapText="1"/>
    </xf>
    <xf numFmtId="0" fontId="39" fillId="27" borderId="4" xfId="0" applyFont="1" applyFill="1" applyBorder="1" applyAlignment="1">
      <alignment horizontal="left" wrapText="1"/>
    </xf>
    <xf numFmtId="0" fontId="39" fillId="15" borderId="4" xfId="0" applyFont="1" applyFill="1" applyBorder="1" applyAlignment="1">
      <alignment horizontal="left" wrapText="1"/>
    </xf>
    <xf numFmtId="0" fontId="39" fillId="28" borderId="4" xfId="0" applyFont="1" applyFill="1" applyBorder="1" applyAlignment="1">
      <alignment horizontal="left" wrapText="1"/>
    </xf>
    <xf numFmtId="0" fontId="39" fillId="26" borderId="4" xfId="0" applyFont="1" applyFill="1" applyBorder="1" applyAlignment="1">
      <alignment horizontal="left" wrapText="1"/>
    </xf>
    <xf numFmtId="0" fontId="39" fillId="11" borderId="4" xfId="0" applyFont="1" applyFill="1" applyBorder="1" applyAlignment="1">
      <alignment horizontal="left" wrapText="1"/>
    </xf>
    <xf numFmtId="0" fontId="39" fillId="4" borderId="4" xfId="0" applyFont="1" applyFill="1" applyBorder="1" applyAlignment="1">
      <alignment horizontal="left" wrapText="1"/>
    </xf>
    <xf numFmtId="0" fontId="39" fillId="30" borderId="4" xfId="0" applyFont="1" applyFill="1" applyBorder="1" applyAlignment="1">
      <alignment horizontal="left" wrapText="1"/>
    </xf>
    <xf numFmtId="0" fontId="39" fillId="14" borderId="4" xfId="0" applyFont="1" applyFill="1" applyBorder="1" applyAlignment="1">
      <alignment horizontal="left" wrapText="1"/>
    </xf>
    <xf numFmtId="0" fontId="39" fillId="31" borderId="4" xfId="0" applyFont="1" applyFill="1" applyBorder="1" applyAlignment="1">
      <alignment horizontal="left" wrapText="1"/>
    </xf>
    <xf numFmtId="0" fontId="39" fillId="29" borderId="14" xfId="0" applyFont="1" applyFill="1" applyBorder="1" applyAlignment="1">
      <alignment horizontal="left" wrapText="1"/>
    </xf>
    <xf numFmtId="0" fontId="39" fillId="14" borderId="14" xfId="0" applyFont="1" applyFill="1" applyBorder="1" applyAlignment="1">
      <alignment horizontal="left" wrapText="1"/>
    </xf>
    <xf numFmtId="0" fontId="39" fillId="9" borderId="14" xfId="0" applyFont="1" applyFill="1" applyBorder="1" applyAlignment="1">
      <alignment horizontal="left" wrapText="1"/>
    </xf>
    <xf numFmtId="0" fontId="39" fillId="19" borderId="14" xfId="0" applyFont="1" applyFill="1" applyBorder="1" applyAlignment="1">
      <alignment horizontal="left" wrapText="1"/>
    </xf>
    <xf numFmtId="0" fontId="39" fillId="15" borderId="14" xfId="0" applyFont="1" applyFill="1" applyBorder="1" applyAlignment="1">
      <alignment horizontal="left" wrapText="1"/>
    </xf>
    <xf numFmtId="0" fontId="39" fillId="11" borderId="18" xfId="0" applyFont="1" applyFill="1" applyBorder="1" applyAlignment="1">
      <alignment horizontal="left" wrapText="1"/>
    </xf>
    <xf numFmtId="14" fontId="37" fillId="2" borderId="8" xfId="0" applyNumberFormat="1" applyFont="1" applyFill="1" applyBorder="1" applyAlignment="1">
      <alignment horizontal="center" vertical="center" wrapText="1"/>
    </xf>
    <xf numFmtId="14" fontId="37" fillId="16" borderId="8" xfId="0" applyNumberFormat="1" applyFont="1" applyFill="1" applyBorder="1" applyAlignment="1">
      <alignment vertical="top" wrapText="1"/>
    </xf>
    <xf numFmtId="14" fontId="39" fillId="0" borderId="8" xfId="0" applyNumberFormat="1" applyFont="1" applyBorder="1" applyAlignment="1">
      <alignment horizontal="left" wrapText="1"/>
    </xf>
    <xf numFmtId="14" fontId="40" fillId="16" borderId="8" xfId="0" applyNumberFormat="1" applyFont="1" applyFill="1" applyBorder="1" applyAlignment="1">
      <alignment horizontal="left" wrapText="1"/>
    </xf>
    <xf numFmtId="14" fontId="40" fillId="0" borderId="8" xfId="0" applyNumberFormat="1" applyFont="1" applyBorder="1" applyAlignment="1">
      <alignment horizontal="left" wrapText="1"/>
    </xf>
    <xf numFmtId="14" fontId="20" fillId="18" borderId="8" xfId="7" applyNumberFormat="1" applyFont="1" applyFill="1" applyBorder="1" applyAlignment="1">
      <alignment horizontal="left" vertical="top" wrapText="1"/>
    </xf>
    <xf numFmtId="14" fontId="39" fillId="17" borderId="8" xfId="0" applyNumberFormat="1" applyFont="1" applyFill="1" applyBorder="1" applyAlignment="1">
      <alignment horizontal="left" wrapText="1"/>
    </xf>
    <xf numFmtId="14" fontId="39" fillId="19" borderId="8" xfId="0" applyNumberFormat="1" applyFont="1" applyFill="1" applyBorder="1" applyAlignment="1">
      <alignment horizontal="left" wrapText="1"/>
    </xf>
    <xf numFmtId="14" fontId="39" fillId="20" borderId="8" xfId="0" applyNumberFormat="1" applyFont="1" applyFill="1" applyBorder="1" applyAlignment="1">
      <alignment horizontal="left" wrapText="1"/>
    </xf>
    <xf numFmtId="14" fontId="39" fillId="21" borderId="8" xfId="0" applyNumberFormat="1" applyFont="1" applyFill="1" applyBorder="1" applyAlignment="1">
      <alignment horizontal="left" wrapText="1"/>
    </xf>
    <xf numFmtId="14" fontId="39" fillId="22" borderId="8" xfId="0" applyNumberFormat="1" applyFont="1" applyFill="1" applyBorder="1" applyAlignment="1">
      <alignment horizontal="left" wrapText="1"/>
    </xf>
    <xf numFmtId="14" fontId="39" fillId="18" borderId="8" xfId="0" applyNumberFormat="1" applyFont="1" applyFill="1" applyBorder="1" applyAlignment="1">
      <alignment horizontal="left" wrapText="1"/>
    </xf>
    <xf numFmtId="14" fontId="39" fillId="23" borderId="8" xfId="0" applyNumberFormat="1" applyFont="1" applyFill="1" applyBorder="1" applyAlignment="1">
      <alignment horizontal="left" wrapText="1"/>
    </xf>
    <xf numFmtId="14" fontId="39" fillId="5" borderId="8" xfId="0" applyNumberFormat="1" applyFont="1" applyFill="1" applyBorder="1" applyAlignment="1">
      <alignment horizontal="left" wrapText="1"/>
    </xf>
    <xf numFmtId="14" fontId="39" fillId="9" borderId="8" xfId="0" applyNumberFormat="1" applyFont="1" applyFill="1" applyBorder="1" applyAlignment="1">
      <alignment horizontal="left" wrapText="1"/>
    </xf>
    <xf numFmtId="14" fontId="39" fillId="24" borderId="8" xfId="0" applyNumberFormat="1" applyFont="1" applyFill="1" applyBorder="1" applyAlignment="1">
      <alignment horizontal="left" wrapText="1"/>
    </xf>
    <xf numFmtId="14" fontId="39" fillId="25" borderId="8" xfId="0" applyNumberFormat="1" applyFont="1" applyFill="1" applyBorder="1" applyAlignment="1">
      <alignment horizontal="left" wrapText="1"/>
    </xf>
    <xf numFmtId="14" fontId="39" fillId="29" borderId="8" xfId="0" applyNumberFormat="1" applyFont="1" applyFill="1" applyBorder="1" applyAlignment="1">
      <alignment horizontal="left" wrapText="1"/>
    </xf>
    <xf numFmtId="14" fontId="39" fillId="27" borderId="8" xfId="0" applyNumberFormat="1" applyFont="1" applyFill="1" applyBorder="1" applyAlignment="1">
      <alignment horizontal="left" wrapText="1"/>
    </xf>
    <xf numFmtId="14" fontId="39" fillId="15" borderId="8" xfId="0" applyNumberFormat="1" applyFont="1" applyFill="1" applyBorder="1" applyAlignment="1">
      <alignment horizontal="left" wrapText="1"/>
    </xf>
    <xf numFmtId="14" fontId="39" fillId="28" borderId="8" xfId="0" applyNumberFormat="1" applyFont="1" applyFill="1" applyBorder="1" applyAlignment="1">
      <alignment horizontal="left" wrapText="1"/>
    </xf>
    <xf numFmtId="14" fontId="39" fillId="26" borderId="8" xfId="0" applyNumberFormat="1" applyFont="1" applyFill="1" applyBorder="1" applyAlignment="1">
      <alignment horizontal="left" wrapText="1"/>
    </xf>
    <xf numFmtId="14" fontId="39" fillId="11" borderId="8" xfId="0" applyNumberFormat="1" applyFont="1" applyFill="1" applyBorder="1" applyAlignment="1">
      <alignment horizontal="left" wrapText="1"/>
    </xf>
    <xf numFmtId="14" fontId="39" fillId="4" borderId="8" xfId="0" applyNumberFormat="1" applyFont="1" applyFill="1" applyBorder="1" applyAlignment="1">
      <alignment horizontal="left" wrapText="1"/>
    </xf>
    <xf numFmtId="14" fontId="39" fillId="30" borderId="8" xfId="0" applyNumberFormat="1" applyFont="1" applyFill="1" applyBorder="1" applyAlignment="1">
      <alignment horizontal="left" wrapText="1"/>
    </xf>
    <xf numFmtId="14" fontId="39" fillId="14" borderId="8" xfId="0" applyNumberFormat="1" applyFont="1" applyFill="1" applyBorder="1" applyAlignment="1">
      <alignment horizontal="left" wrapText="1"/>
    </xf>
    <xf numFmtId="14" fontId="39" fillId="31" borderId="8" xfId="0" applyNumberFormat="1" applyFont="1" applyFill="1" applyBorder="1" applyAlignment="1">
      <alignment horizontal="left" wrapText="1"/>
    </xf>
    <xf numFmtId="165" fontId="39" fillId="25" borderId="3" xfId="0" applyNumberFormat="1" applyFont="1" applyFill="1" applyBorder="1" applyAlignment="1">
      <alignment horizontal="left" vertical="top" shrinkToFit="1"/>
    </xf>
    <xf numFmtId="165" fontId="39" fillId="9" borderId="3" xfId="0" applyNumberFormat="1" applyFont="1" applyFill="1" applyBorder="1" applyAlignment="1">
      <alignment horizontal="left" vertical="top" shrinkToFit="1"/>
    </xf>
    <xf numFmtId="165" fontId="39" fillId="31" borderId="3" xfId="0" applyNumberFormat="1" applyFont="1" applyFill="1" applyBorder="1" applyAlignment="1">
      <alignment horizontal="left" vertical="top" shrinkToFit="1"/>
    </xf>
    <xf numFmtId="165" fontId="39" fillId="18" borderId="3" xfId="0" applyNumberFormat="1" applyFont="1" applyFill="1" applyBorder="1" applyAlignment="1">
      <alignment horizontal="left" vertical="top" shrinkToFit="1"/>
    </xf>
    <xf numFmtId="165" fontId="39" fillId="29" borderId="3" xfId="0" applyNumberFormat="1" applyFont="1" applyFill="1" applyBorder="1" applyAlignment="1">
      <alignment horizontal="left" vertical="top" shrinkToFit="1"/>
    </xf>
    <xf numFmtId="14" fontId="38" fillId="17" borderId="3" xfId="0" applyNumberFormat="1" applyFont="1" applyFill="1" applyBorder="1" applyAlignment="1">
      <alignment horizontal="left" vertical="top" wrapText="1"/>
    </xf>
    <xf numFmtId="14" fontId="38" fillId="30" borderId="3" xfId="0" applyNumberFormat="1" applyFont="1" applyFill="1" applyBorder="1" applyAlignment="1">
      <alignment horizontal="left" vertical="top" wrapText="1"/>
    </xf>
    <xf numFmtId="14" fontId="38" fillId="19" borderId="3" xfId="0" applyNumberFormat="1" applyFont="1" applyFill="1" applyBorder="1" applyAlignment="1">
      <alignment horizontal="left" vertical="top" wrapText="1"/>
    </xf>
    <xf numFmtId="14" fontId="38" fillId="29" borderId="3" xfId="0" applyNumberFormat="1" applyFont="1" applyFill="1" applyBorder="1" applyAlignment="1">
      <alignment horizontal="left" vertical="top" wrapText="1"/>
    </xf>
    <xf numFmtId="41" fontId="39" fillId="4" borderId="3" xfId="7" applyNumberFormat="1" applyFont="1" applyFill="1" applyBorder="1" applyAlignment="1">
      <alignment horizontal="center" vertical="top" shrinkToFit="1"/>
    </xf>
    <xf numFmtId="0" fontId="45" fillId="4" borderId="3" xfId="7" applyFont="1" applyFill="1" applyBorder="1" applyAlignment="1">
      <alignment horizontal="left" vertical="top" shrinkToFit="1"/>
    </xf>
    <xf numFmtId="0" fontId="33" fillId="4" borderId="3" xfId="7" applyFont="1" applyFill="1" applyBorder="1" applyAlignment="1">
      <alignment horizontal="left" wrapText="1"/>
    </xf>
    <xf numFmtId="0" fontId="39" fillId="4" borderId="2" xfId="7" applyFont="1" applyFill="1" applyBorder="1" applyAlignment="1">
      <alignment horizontal="left" wrapText="1"/>
    </xf>
    <xf numFmtId="165" fontId="39" fillId="4" borderId="3" xfId="7" applyNumberFormat="1" applyFont="1" applyFill="1" applyBorder="1" applyAlignment="1">
      <alignment horizontal="right" vertical="top" shrinkToFit="1"/>
    </xf>
    <xf numFmtId="165" fontId="44" fillId="4" borderId="2" xfId="7" applyNumberFormat="1" applyFont="1" applyFill="1" applyBorder="1" applyAlignment="1">
      <alignment horizontal="left" vertical="top" shrinkToFit="1"/>
    </xf>
    <xf numFmtId="0" fontId="38" fillId="4" borderId="2" xfId="7" applyFont="1" applyFill="1" applyBorder="1" applyAlignment="1">
      <alignment horizontal="left" vertical="top" wrapText="1"/>
    </xf>
    <xf numFmtId="49" fontId="38" fillId="4" borderId="17" xfId="21" applyNumberFormat="1" applyFont="1" applyFill="1" applyBorder="1"/>
    <xf numFmtId="41" fontId="39" fillId="4" borderId="38" xfId="7" applyNumberFormat="1" applyFont="1" applyFill="1" applyBorder="1" applyAlignment="1">
      <alignment horizontal="center" vertical="top" shrinkToFit="1"/>
    </xf>
    <xf numFmtId="0" fontId="33" fillId="4" borderId="2" xfId="7" applyFont="1" applyFill="1" applyBorder="1" applyAlignment="1">
      <alignment horizontal="left" wrapText="1"/>
    </xf>
    <xf numFmtId="41" fontId="39" fillId="4" borderId="2" xfId="7" applyNumberFormat="1" applyFont="1" applyFill="1" applyBorder="1" applyAlignment="1">
      <alignment horizontal="center" vertical="top" shrinkToFit="1"/>
    </xf>
    <xf numFmtId="165" fontId="39" fillId="4" borderId="2" xfId="7" applyNumberFormat="1" applyFont="1" applyFill="1" applyBorder="1" applyAlignment="1">
      <alignment horizontal="right" vertical="top" shrinkToFit="1"/>
    </xf>
    <xf numFmtId="0" fontId="33" fillId="4" borderId="0" xfId="7" applyFont="1" applyFill="1" applyAlignment="1">
      <alignment horizontal="left" vertical="top"/>
    </xf>
    <xf numFmtId="0" fontId="38" fillId="33" borderId="3" xfId="7" applyFont="1" applyFill="1" applyBorder="1" applyAlignment="1">
      <alignment horizontal="left" vertical="top" wrapText="1"/>
    </xf>
    <xf numFmtId="49" fontId="38" fillId="33" borderId="8" xfId="21" applyNumberFormat="1" applyFont="1" applyFill="1" applyBorder="1"/>
    <xf numFmtId="0" fontId="38" fillId="33" borderId="3" xfId="0" applyFont="1" applyFill="1" applyBorder="1" applyAlignment="1">
      <alignment horizontal="left" vertical="top" wrapText="1"/>
    </xf>
    <xf numFmtId="0" fontId="38" fillId="33" borderId="37" xfId="7" applyFont="1" applyFill="1" applyBorder="1" applyAlignment="1">
      <alignment horizontal="left" vertical="top" wrapText="1"/>
    </xf>
    <xf numFmtId="165" fontId="44" fillId="33" borderId="3" xfId="7" applyNumberFormat="1" applyFont="1" applyFill="1" applyBorder="1" applyAlignment="1">
      <alignment horizontal="left" vertical="top" shrinkToFit="1"/>
    </xf>
    <xf numFmtId="41" fontId="39" fillId="33" borderId="8" xfId="7" applyNumberFormat="1" applyFont="1" applyFill="1" applyBorder="1" applyAlignment="1">
      <alignment horizontal="center" vertical="top" shrinkToFit="1"/>
    </xf>
    <xf numFmtId="0" fontId="33" fillId="33" borderId="3" xfId="7" applyFont="1" applyFill="1" applyBorder="1" applyAlignment="1">
      <alignment horizontal="left" wrapText="1"/>
    </xf>
    <xf numFmtId="41" fontId="39" fillId="33" borderId="3" xfId="7" applyNumberFormat="1" applyFont="1" applyFill="1" applyBorder="1" applyAlignment="1">
      <alignment horizontal="center" vertical="top" shrinkToFit="1"/>
    </xf>
    <xf numFmtId="0" fontId="39" fillId="33" borderId="2" xfId="7" applyFont="1" applyFill="1" applyBorder="1" applyAlignment="1">
      <alignment horizontal="left" wrapText="1"/>
    </xf>
    <xf numFmtId="14" fontId="39" fillId="33" borderId="8" xfId="0" applyNumberFormat="1" applyFont="1" applyFill="1" applyBorder="1" applyAlignment="1">
      <alignment horizontal="left" wrapText="1"/>
    </xf>
    <xf numFmtId="0" fontId="33" fillId="33" borderId="0" xfId="7" applyFont="1" applyFill="1" applyAlignment="1">
      <alignment horizontal="left" vertical="top"/>
    </xf>
    <xf numFmtId="0" fontId="33" fillId="33" borderId="6" xfId="7" applyFont="1" applyFill="1" applyBorder="1" applyAlignment="1">
      <alignment horizontal="left" wrapText="1"/>
    </xf>
    <xf numFmtId="41" fontId="39" fillId="33" borderId="4" xfId="7" applyNumberFormat="1" applyFont="1" applyFill="1" applyBorder="1" applyAlignment="1">
      <alignment horizontal="center" vertical="top" shrinkToFit="1"/>
    </xf>
    <xf numFmtId="0" fontId="38" fillId="34" borderId="3" xfId="7" applyFont="1" applyFill="1" applyBorder="1" applyAlignment="1">
      <alignment horizontal="left" vertical="top" wrapText="1"/>
    </xf>
    <xf numFmtId="49" fontId="38" fillId="34" borderId="8" xfId="21" applyNumberFormat="1" applyFont="1" applyFill="1" applyBorder="1"/>
    <xf numFmtId="0" fontId="38" fillId="34" borderId="37" xfId="7" applyFont="1" applyFill="1" applyBorder="1" applyAlignment="1">
      <alignment horizontal="left" vertical="top" wrapText="1"/>
    </xf>
    <xf numFmtId="165" fontId="44" fillId="34" borderId="3" xfId="7" applyNumberFormat="1" applyFont="1" applyFill="1" applyBorder="1" applyAlignment="1">
      <alignment horizontal="left" vertical="top" shrinkToFit="1"/>
    </xf>
    <xf numFmtId="41" fontId="39" fillId="34" borderId="8" xfId="7" applyNumberFormat="1" applyFont="1" applyFill="1" applyBorder="1" applyAlignment="1">
      <alignment horizontal="center" vertical="top" shrinkToFit="1"/>
    </xf>
    <xf numFmtId="0" fontId="33" fillId="34" borderId="6" xfId="7" applyFont="1" applyFill="1" applyBorder="1" applyAlignment="1">
      <alignment horizontal="left" wrapText="1"/>
    </xf>
    <xf numFmtId="0" fontId="33" fillId="34" borderId="3" xfId="7" applyFont="1" applyFill="1" applyBorder="1" applyAlignment="1">
      <alignment horizontal="left" wrapText="1"/>
    </xf>
    <xf numFmtId="41" fontId="39" fillId="34" borderId="4" xfId="7" applyNumberFormat="1" applyFont="1" applyFill="1" applyBorder="1" applyAlignment="1">
      <alignment horizontal="center" vertical="top" shrinkToFit="1"/>
    </xf>
    <xf numFmtId="0" fontId="39" fillId="34" borderId="2" xfId="7" applyFont="1" applyFill="1" applyBorder="1" applyAlignment="1">
      <alignment horizontal="left" wrapText="1"/>
    </xf>
    <xf numFmtId="14" fontId="39" fillId="34" borderId="8" xfId="0" applyNumberFormat="1" applyFont="1" applyFill="1" applyBorder="1" applyAlignment="1">
      <alignment horizontal="left" wrapText="1"/>
    </xf>
    <xf numFmtId="0" fontId="33" fillId="34" borderId="0" xfId="7" applyFont="1" applyFill="1" applyAlignment="1">
      <alignment horizontal="left" vertical="top"/>
    </xf>
    <xf numFmtId="0" fontId="38" fillId="34" borderId="2" xfId="7" applyFont="1" applyFill="1" applyBorder="1" applyAlignment="1">
      <alignment horizontal="left" vertical="top" wrapText="1"/>
    </xf>
    <xf numFmtId="41" fontId="39" fillId="34" borderId="37" xfId="7" applyNumberFormat="1" applyFont="1" applyFill="1" applyBorder="1" applyAlignment="1">
      <alignment horizontal="center" vertical="top" shrinkToFit="1"/>
    </xf>
    <xf numFmtId="0" fontId="38" fillId="35" borderId="3" xfId="7" applyFont="1" applyFill="1" applyBorder="1" applyAlignment="1">
      <alignment horizontal="left" vertical="top" wrapText="1"/>
    </xf>
    <xf numFmtId="49" fontId="38" fillId="35" borderId="8" xfId="21" applyNumberFormat="1" applyFont="1" applyFill="1" applyBorder="1"/>
    <xf numFmtId="0" fontId="38" fillId="35" borderId="3" xfId="0" applyFont="1" applyFill="1" applyBorder="1" applyAlignment="1">
      <alignment horizontal="left" vertical="top" wrapText="1"/>
    </xf>
    <xf numFmtId="0" fontId="38" fillId="35" borderId="2" xfId="7" applyFont="1" applyFill="1" applyBorder="1" applyAlignment="1">
      <alignment horizontal="left" vertical="top" wrapText="1"/>
    </xf>
    <xf numFmtId="165" fontId="44" fillId="35" borderId="3" xfId="7" applyNumberFormat="1" applyFont="1" applyFill="1" applyBorder="1" applyAlignment="1">
      <alignment horizontal="left" vertical="top" shrinkToFit="1"/>
    </xf>
    <xf numFmtId="41" fontId="39" fillId="35" borderId="3" xfId="7" applyNumberFormat="1" applyFont="1" applyFill="1" applyBorder="1" applyAlignment="1">
      <alignment horizontal="center" vertical="top" shrinkToFit="1"/>
    </xf>
    <xf numFmtId="0" fontId="33" fillId="35" borderId="3" xfId="7" applyFont="1" applyFill="1" applyBorder="1" applyAlignment="1">
      <alignment horizontal="left" wrapText="1"/>
    </xf>
    <xf numFmtId="0" fontId="39" fillId="35" borderId="2" xfId="7" applyFont="1" applyFill="1" applyBorder="1" applyAlignment="1">
      <alignment horizontal="left" wrapText="1"/>
    </xf>
    <xf numFmtId="14" fontId="39" fillId="35" borderId="8" xfId="0" applyNumberFormat="1" applyFont="1" applyFill="1" applyBorder="1" applyAlignment="1">
      <alignment horizontal="left" wrapText="1"/>
    </xf>
    <xf numFmtId="0" fontId="33" fillId="35" borderId="0" xfId="7" applyFont="1" applyFill="1" applyAlignment="1">
      <alignment horizontal="left" vertical="top"/>
    </xf>
    <xf numFmtId="0" fontId="38" fillId="36" borderId="3" xfId="7" applyFont="1" applyFill="1" applyBorder="1" applyAlignment="1">
      <alignment horizontal="left" vertical="top" wrapText="1"/>
    </xf>
    <xf numFmtId="49" fontId="38" fillId="36" borderId="8" xfId="21" applyNumberFormat="1" applyFont="1" applyFill="1" applyBorder="1"/>
    <xf numFmtId="0" fontId="38" fillId="36" borderId="2" xfId="7" applyFont="1" applyFill="1" applyBorder="1" applyAlignment="1">
      <alignment horizontal="left" vertical="top" wrapText="1"/>
    </xf>
    <xf numFmtId="165" fontId="44" fillId="36" borderId="3" xfId="7" applyNumberFormat="1" applyFont="1" applyFill="1" applyBorder="1" applyAlignment="1">
      <alignment horizontal="left" vertical="top" shrinkToFit="1"/>
    </xf>
    <xf numFmtId="41" fontId="39" fillId="36" borderId="4" xfId="7" applyNumberFormat="1" applyFont="1" applyFill="1" applyBorder="1" applyAlignment="1">
      <alignment horizontal="center" vertical="top" shrinkToFit="1"/>
    </xf>
    <xf numFmtId="0" fontId="33" fillId="36" borderId="6" xfId="7" applyFont="1" applyFill="1" applyBorder="1" applyAlignment="1">
      <alignment horizontal="left" wrapText="1"/>
    </xf>
    <xf numFmtId="0" fontId="33" fillId="36" borderId="3" xfId="7" applyFont="1" applyFill="1" applyBorder="1" applyAlignment="1">
      <alignment horizontal="left" wrapText="1"/>
    </xf>
    <xf numFmtId="0" fontId="39" fillId="36" borderId="2" xfId="7" applyFont="1" applyFill="1" applyBorder="1" applyAlignment="1">
      <alignment horizontal="left" wrapText="1"/>
    </xf>
    <xf numFmtId="14" fontId="39" fillId="36" borderId="8" xfId="0" applyNumberFormat="1" applyFont="1" applyFill="1" applyBorder="1" applyAlignment="1">
      <alignment horizontal="left" wrapText="1"/>
    </xf>
    <xf numFmtId="0" fontId="33" fillId="36" borderId="0" xfId="7" applyFont="1" applyFill="1" applyAlignment="1">
      <alignment horizontal="left" vertical="top"/>
    </xf>
    <xf numFmtId="41" fontId="39" fillId="36" borderId="3" xfId="7" applyNumberFormat="1" applyFont="1" applyFill="1" applyBorder="1" applyAlignment="1">
      <alignment horizontal="center" vertical="top" shrinkToFit="1"/>
    </xf>
    <xf numFmtId="0" fontId="38" fillId="37" borderId="3" xfId="7" applyFont="1" applyFill="1" applyBorder="1" applyAlignment="1">
      <alignment horizontal="left" vertical="top" wrapText="1"/>
    </xf>
    <xf numFmtId="49" fontId="38" fillId="37" borderId="8" xfId="21" applyNumberFormat="1" applyFont="1" applyFill="1" applyBorder="1"/>
    <xf numFmtId="0" fontId="38" fillId="37" borderId="2" xfId="7" applyFont="1" applyFill="1" applyBorder="1" applyAlignment="1">
      <alignment horizontal="left" vertical="top" wrapText="1"/>
    </xf>
    <xf numFmtId="165" fontId="44" fillId="37" borderId="3" xfId="7" applyNumberFormat="1" applyFont="1" applyFill="1" applyBorder="1" applyAlignment="1">
      <alignment horizontal="left" vertical="top" shrinkToFit="1"/>
    </xf>
    <xf numFmtId="41" fontId="39" fillId="37" borderId="3" xfId="7" applyNumberFormat="1" applyFont="1" applyFill="1" applyBorder="1" applyAlignment="1">
      <alignment horizontal="center" vertical="top" shrinkToFit="1"/>
    </xf>
    <xf numFmtId="0" fontId="33" fillId="37" borderId="3" xfId="7" applyFont="1" applyFill="1" applyBorder="1" applyAlignment="1">
      <alignment horizontal="left" wrapText="1"/>
    </xf>
    <xf numFmtId="0" fontId="39" fillId="37" borderId="2" xfId="7" applyFont="1" applyFill="1" applyBorder="1" applyAlignment="1">
      <alignment horizontal="left" wrapText="1"/>
    </xf>
    <xf numFmtId="14" fontId="39" fillId="37" borderId="8" xfId="0" applyNumberFormat="1" applyFont="1" applyFill="1" applyBorder="1" applyAlignment="1">
      <alignment horizontal="left" wrapText="1"/>
    </xf>
    <xf numFmtId="0" fontId="33" fillId="37" borderId="0" xfId="7" applyFont="1" applyFill="1" applyAlignment="1">
      <alignment horizontal="left" vertical="top"/>
    </xf>
    <xf numFmtId="0" fontId="38" fillId="32" borderId="3" xfId="7" applyFont="1" applyFill="1" applyBorder="1" applyAlignment="1">
      <alignment horizontal="left" vertical="top" wrapText="1"/>
    </xf>
    <xf numFmtId="49" fontId="38" fillId="32" borderId="8" xfId="21" applyNumberFormat="1" applyFont="1" applyFill="1" applyBorder="1"/>
    <xf numFmtId="0" fontId="38" fillId="32" borderId="2" xfId="7" applyFont="1" applyFill="1" applyBorder="1" applyAlignment="1">
      <alignment horizontal="left" vertical="top" wrapText="1"/>
    </xf>
    <xf numFmtId="165" fontId="44" fillId="32" borderId="3" xfId="7" applyNumberFormat="1" applyFont="1" applyFill="1" applyBorder="1" applyAlignment="1">
      <alignment horizontal="left" vertical="top" shrinkToFit="1"/>
    </xf>
    <xf numFmtId="41" fontId="39" fillId="32" borderId="3" xfId="7" applyNumberFormat="1" applyFont="1" applyFill="1" applyBorder="1" applyAlignment="1">
      <alignment horizontal="center" vertical="top" shrinkToFit="1"/>
    </xf>
    <xf numFmtId="0" fontId="33" fillId="32" borderId="3" xfId="7" applyFont="1" applyFill="1" applyBorder="1" applyAlignment="1">
      <alignment horizontal="left" wrapText="1"/>
    </xf>
    <xf numFmtId="0" fontId="39" fillId="32" borderId="2" xfId="7" applyFont="1" applyFill="1" applyBorder="1" applyAlignment="1">
      <alignment horizontal="left" wrapText="1"/>
    </xf>
    <xf numFmtId="14" fontId="39" fillId="32" borderId="8" xfId="0" applyNumberFormat="1" applyFont="1" applyFill="1" applyBorder="1" applyAlignment="1">
      <alignment horizontal="left" wrapText="1"/>
    </xf>
    <xf numFmtId="0" fontId="33" fillId="32" borderId="0" xfId="7" applyFont="1" applyFill="1" applyAlignment="1">
      <alignment horizontal="left" vertical="top"/>
    </xf>
    <xf numFmtId="0" fontId="38" fillId="38" borderId="3" xfId="7" applyFont="1" applyFill="1" applyBorder="1" applyAlignment="1">
      <alignment horizontal="left" vertical="top" wrapText="1"/>
    </xf>
    <xf numFmtId="49" fontId="38" fillId="38" borderId="8" xfId="21" applyNumberFormat="1" applyFont="1" applyFill="1" applyBorder="1"/>
    <xf numFmtId="0" fontId="38" fillId="38" borderId="2" xfId="7" applyFont="1" applyFill="1" applyBorder="1" applyAlignment="1">
      <alignment horizontal="left" vertical="top" wrapText="1"/>
    </xf>
    <xf numFmtId="165" fontId="44" fillId="38" borderId="3" xfId="7" applyNumberFormat="1" applyFont="1" applyFill="1" applyBorder="1" applyAlignment="1">
      <alignment horizontal="left" vertical="top" shrinkToFit="1"/>
    </xf>
    <xf numFmtId="41" fontId="39" fillId="38" borderId="3" xfId="7" applyNumberFormat="1" applyFont="1" applyFill="1" applyBorder="1" applyAlignment="1">
      <alignment horizontal="center" vertical="top" shrinkToFit="1"/>
    </xf>
    <xf numFmtId="0" fontId="33" fillId="38" borderId="3" xfId="7" applyFont="1" applyFill="1" applyBorder="1" applyAlignment="1">
      <alignment horizontal="left" wrapText="1"/>
    </xf>
    <xf numFmtId="0" fontId="39" fillId="38" borderId="2" xfId="7" applyFont="1" applyFill="1" applyBorder="1" applyAlignment="1">
      <alignment horizontal="left" wrapText="1"/>
    </xf>
    <xf numFmtId="14" fontId="39" fillId="38" borderId="8" xfId="0" applyNumberFormat="1" applyFont="1" applyFill="1" applyBorder="1" applyAlignment="1">
      <alignment horizontal="left" wrapText="1"/>
    </xf>
    <xf numFmtId="0" fontId="33" fillId="38" borderId="0" xfId="7" applyFont="1" applyFill="1" applyAlignment="1">
      <alignment horizontal="left" vertical="top"/>
    </xf>
    <xf numFmtId="0" fontId="38" fillId="19" borderId="3" xfId="7" applyFont="1" applyFill="1" applyBorder="1" applyAlignment="1">
      <alignment horizontal="left" vertical="top" wrapText="1"/>
    </xf>
    <xf numFmtId="49" fontId="38" fillId="19" borderId="8" xfId="21" applyNumberFormat="1" applyFont="1" applyFill="1" applyBorder="1"/>
    <xf numFmtId="0" fontId="38" fillId="19" borderId="2" xfId="7" applyFont="1" applyFill="1" applyBorder="1" applyAlignment="1">
      <alignment horizontal="left" vertical="top" wrapText="1"/>
    </xf>
    <xf numFmtId="165" fontId="44" fillId="19" borderId="3" xfId="7" applyNumberFormat="1" applyFont="1" applyFill="1" applyBorder="1" applyAlignment="1">
      <alignment horizontal="left" vertical="top" shrinkToFit="1"/>
    </xf>
    <xf numFmtId="41" fontId="39" fillId="19" borderId="3" xfId="7" applyNumberFormat="1" applyFont="1" applyFill="1" applyBorder="1" applyAlignment="1">
      <alignment horizontal="center" vertical="top" shrinkToFit="1"/>
    </xf>
    <xf numFmtId="0" fontId="33" fillId="19" borderId="3" xfId="7" applyFont="1" applyFill="1" applyBorder="1" applyAlignment="1">
      <alignment horizontal="left" wrapText="1"/>
    </xf>
    <xf numFmtId="0" fontId="39" fillId="19" borderId="2" xfId="7" applyFont="1" applyFill="1" applyBorder="1" applyAlignment="1">
      <alignment horizontal="left" wrapText="1"/>
    </xf>
    <xf numFmtId="0" fontId="33" fillId="19" borderId="0" xfId="7" applyFont="1" applyFill="1" applyAlignment="1">
      <alignment horizontal="left" vertical="top"/>
    </xf>
    <xf numFmtId="0" fontId="38" fillId="17" borderId="3" xfId="7" applyFont="1" applyFill="1" applyBorder="1" applyAlignment="1">
      <alignment horizontal="left" vertical="top" wrapText="1"/>
    </xf>
    <xf numFmtId="49" fontId="38" fillId="17" borderId="8" xfId="21" applyNumberFormat="1" applyFont="1" applyFill="1" applyBorder="1"/>
    <xf numFmtId="0" fontId="38" fillId="17" borderId="2" xfId="7" applyFont="1" applyFill="1" applyBorder="1" applyAlignment="1">
      <alignment horizontal="left" vertical="top" wrapText="1"/>
    </xf>
    <xf numFmtId="0" fontId="45" fillId="17" borderId="3" xfId="7" applyFont="1" applyFill="1" applyBorder="1" applyAlignment="1">
      <alignment horizontal="left" vertical="top" shrinkToFit="1"/>
    </xf>
    <xf numFmtId="41" fontId="39" fillId="17" borderId="3" xfId="7" applyNumberFormat="1" applyFont="1" applyFill="1" applyBorder="1" applyAlignment="1">
      <alignment horizontal="center" vertical="top" shrinkToFit="1"/>
    </xf>
    <xf numFmtId="0" fontId="33" fillId="17" borderId="3" xfId="7" applyFont="1" applyFill="1" applyBorder="1" applyAlignment="1">
      <alignment horizontal="left" wrapText="1"/>
    </xf>
    <xf numFmtId="0" fontId="39" fillId="17" borderId="2" xfId="7" applyFont="1" applyFill="1" applyBorder="1" applyAlignment="1">
      <alignment horizontal="left" wrapText="1"/>
    </xf>
    <xf numFmtId="165" fontId="39" fillId="17" borderId="3" xfId="7" applyNumberFormat="1" applyFont="1" applyFill="1" applyBorder="1" applyAlignment="1">
      <alignment horizontal="right" vertical="top" shrinkToFit="1"/>
    </xf>
    <xf numFmtId="165" fontId="39" fillId="17" borderId="3" xfId="7" applyNumberFormat="1" applyFont="1" applyFill="1" applyBorder="1" applyAlignment="1">
      <alignment horizontal="left" vertical="top" shrinkToFit="1"/>
    </xf>
    <xf numFmtId="0" fontId="33" fillId="17" borderId="0" xfId="7" applyFont="1" applyFill="1" applyAlignment="1">
      <alignment horizontal="left" vertical="top"/>
    </xf>
    <xf numFmtId="0" fontId="38" fillId="14" borderId="3" xfId="7" applyFont="1" applyFill="1" applyBorder="1" applyAlignment="1">
      <alignment horizontal="left" vertical="top" wrapText="1"/>
    </xf>
    <xf numFmtId="49" fontId="38" fillId="14" borderId="8" xfId="21" applyNumberFormat="1" applyFont="1" applyFill="1" applyBorder="1"/>
    <xf numFmtId="0" fontId="38" fillId="14" borderId="2" xfId="7" applyFont="1" applyFill="1" applyBorder="1" applyAlignment="1">
      <alignment horizontal="left" vertical="top" wrapText="1"/>
    </xf>
    <xf numFmtId="0" fontId="45" fillId="14" borderId="3" xfId="7" applyFont="1" applyFill="1" applyBorder="1" applyAlignment="1">
      <alignment horizontal="left" vertical="top" shrinkToFit="1"/>
    </xf>
    <xf numFmtId="41" fontId="39" fillId="14" borderId="3" xfId="7" applyNumberFormat="1" applyFont="1" applyFill="1" applyBorder="1" applyAlignment="1">
      <alignment horizontal="center" vertical="top" shrinkToFit="1"/>
    </xf>
    <xf numFmtId="0" fontId="33" fillId="14" borderId="3" xfId="7" applyFont="1" applyFill="1" applyBorder="1" applyAlignment="1">
      <alignment horizontal="left" wrapText="1"/>
    </xf>
    <xf numFmtId="0" fontId="39" fillId="14" borderId="2" xfId="7" applyFont="1" applyFill="1" applyBorder="1" applyAlignment="1">
      <alignment horizontal="left" wrapText="1"/>
    </xf>
    <xf numFmtId="165" fontId="39" fillId="14" borderId="3" xfId="7" applyNumberFormat="1" applyFont="1" applyFill="1" applyBorder="1" applyAlignment="1">
      <alignment horizontal="right" vertical="top" shrinkToFit="1"/>
    </xf>
    <xf numFmtId="0" fontId="33" fillId="14" borderId="0" xfId="7" applyFont="1" applyFill="1" applyAlignment="1">
      <alignment horizontal="left" vertical="top"/>
    </xf>
    <xf numFmtId="0" fontId="38" fillId="23" borderId="3" xfId="7" applyFont="1" applyFill="1" applyBorder="1" applyAlignment="1">
      <alignment horizontal="left" vertical="top" wrapText="1"/>
    </xf>
    <xf numFmtId="49" fontId="38" fillId="23" borderId="8" xfId="21" applyNumberFormat="1" applyFont="1" applyFill="1" applyBorder="1"/>
    <xf numFmtId="0" fontId="38" fillId="23" borderId="2" xfId="7" applyFont="1" applyFill="1" applyBorder="1" applyAlignment="1">
      <alignment horizontal="left" vertical="top" wrapText="1"/>
    </xf>
    <xf numFmtId="0" fontId="45" fillId="23" borderId="3" xfId="7" applyFont="1" applyFill="1" applyBorder="1" applyAlignment="1">
      <alignment horizontal="left" vertical="top" shrinkToFit="1"/>
    </xf>
    <xf numFmtId="41" fontId="39" fillId="23" borderId="3" xfId="7" applyNumberFormat="1" applyFont="1" applyFill="1" applyBorder="1" applyAlignment="1">
      <alignment horizontal="center" vertical="top" shrinkToFit="1"/>
    </xf>
    <xf numFmtId="0" fontId="33" fillId="23" borderId="3" xfId="7" applyFont="1" applyFill="1" applyBorder="1" applyAlignment="1">
      <alignment horizontal="left" wrapText="1"/>
    </xf>
    <xf numFmtId="0" fontId="39" fillId="23" borderId="2" xfId="7" applyFont="1" applyFill="1" applyBorder="1" applyAlignment="1">
      <alignment horizontal="left" wrapText="1"/>
    </xf>
    <xf numFmtId="165" fontId="39" fillId="23" borderId="3" xfId="7" applyNumberFormat="1" applyFont="1" applyFill="1" applyBorder="1" applyAlignment="1">
      <alignment horizontal="right" vertical="top" shrinkToFit="1"/>
    </xf>
    <xf numFmtId="0" fontId="33" fillId="23" borderId="0" xfId="7" applyFont="1" applyFill="1" applyAlignment="1">
      <alignment horizontal="left" vertical="top"/>
    </xf>
    <xf numFmtId="0" fontId="38" fillId="18" borderId="3" xfId="7" applyFont="1" applyFill="1" applyBorder="1" applyAlignment="1">
      <alignment horizontal="left" vertical="top" wrapText="1"/>
    </xf>
    <xf numFmtId="49" fontId="38" fillId="18" borderId="8" xfId="21" applyNumberFormat="1" applyFont="1" applyFill="1" applyBorder="1"/>
    <xf numFmtId="0" fontId="38" fillId="18" borderId="2" xfId="7" applyFont="1" applyFill="1" applyBorder="1" applyAlignment="1">
      <alignment horizontal="left" vertical="top" wrapText="1"/>
    </xf>
    <xf numFmtId="0" fontId="45" fillId="18" borderId="3" xfId="7" applyFont="1" applyFill="1" applyBorder="1" applyAlignment="1">
      <alignment horizontal="left" vertical="top" shrinkToFit="1"/>
    </xf>
    <xf numFmtId="41" fontId="39" fillId="18" borderId="3" xfId="7" applyNumberFormat="1" applyFont="1" applyFill="1" applyBorder="1" applyAlignment="1">
      <alignment horizontal="center" vertical="top" shrinkToFit="1"/>
    </xf>
    <xf numFmtId="0" fontId="33" fillId="18" borderId="3" xfId="7" applyFont="1" applyFill="1" applyBorder="1" applyAlignment="1">
      <alignment horizontal="left" wrapText="1"/>
    </xf>
    <xf numFmtId="0" fontId="39" fillId="18" borderId="2" xfId="7" applyFont="1" applyFill="1" applyBorder="1" applyAlignment="1">
      <alignment horizontal="left" wrapText="1"/>
    </xf>
    <xf numFmtId="165" fontId="39" fillId="18" borderId="3" xfId="7" applyNumberFormat="1" applyFont="1" applyFill="1" applyBorder="1" applyAlignment="1">
      <alignment horizontal="right" vertical="top" shrinkToFit="1"/>
    </xf>
    <xf numFmtId="0" fontId="33" fillId="18" borderId="0" xfId="7" applyFont="1" applyFill="1" applyAlignment="1">
      <alignment horizontal="left" vertical="top"/>
    </xf>
    <xf numFmtId="0" fontId="38" fillId="31" borderId="3" xfId="7" applyFont="1" applyFill="1" applyBorder="1" applyAlignment="1">
      <alignment horizontal="left" vertical="top" wrapText="1"/>
    </xf>
    <xf numFmtId="49" fontId="38" fillId="31" borderId="8" xfId="21" applyNumberFormat="1" applyFont="1" applyFill="1" applyBorder="1"/>
    <xf numFmtId="0" fontId="38" fillId="31" borderId="2" xfId="7" applyFont="1" applyFill="1" applyBorder="1" applyAlignment="1">
      <alignment horizontal="left" vertical="top" wrapText="1"/>
    </xf>
    <xf numFmtId="0" fontId="45" fillId="31" borderId="3" xfId="7" applyFont="1" applyFill="1" applyBorder="1" applyAlignment="1">
      <alignment horizontal="left" vertical="top" shrinkToFit="1"/>
    </xf>
    <xf numFmtId="41" fontId="39" fillId="31" borderId="3" xfId="7" applyNumberFormat="1" applyFont="1" applyFill="1" applyBorder="1" applyAlignment="1">
      <alignment horizontal="center" vertical="top" shrinkToFit="1"/>
    </xf>
    <xf numFmtId="0" fontId="33" fillId="31" borderId="3" xfId="7" applyFont="1" applyFill="1" applyBorder="1" applyAlignment="1">
      <alignment horizontal="left" wrapText="1"/>
    </xf>
    <xf numFmtId="0" fontId="39" fillId="31" borderId="2" xfId="7" applyFont="1" applyFill="1" applyBorder="1" applyAlignment="1">
      <alignment horizontal="left" wrapText="1"/>
    </xf>
    <xf numFmtId="165" fontId="39" fillId="31" borderId="3" xfId="7" applyNumberFormat="1" applyFont="1" applyFill="1" applyBorder="1" applyAlignment="1">
      <alignment horizontal="right" vertical="top" shrinkToFit="1"/>
    </xf>
    <xf numFmtId="0" fontId="33" fillId="31" borderId="0" xfId="7" applyFont="1" applyFill="1" applyAlignment="1">
      <alignment horizontal="left" vertical="top"/>
    </xf>
    <xf numFmtId="0" fontId="38" fillId="15" borderId="3" xfId="7" applyFont="1" applyFill="1" applyBorder="1" applyAlignment="1">
      <alignment horizontal="left" vertical="top" wrapText="1"/>
    </xf>
    <xf numFmtId="49" fontId="38" fillId="15" borderId="8" xfId="21" applyNumberFormat="1" applyFont="1" applyFill="1" applyBorder="1"/>
    <xf numFmtId="0" fontId="38" fillId="15" borderId="2" xfId="7" applyFont="1" applyFill="1" applyBorder="1" applyAlignment="1">
      <alignment horizontal="left" vertical="top" wrapText="1"/>
    </xf>
    <xf numFmtId="0" fontId="45" fillId="15" borderId="3" xfId="7" applyFont="1" applyFill="1" applyBorder="1" applyAlignment="1">
      <alignment horizontal="left" vertical="top" shrinkToFit="1"/>
    </xf>
    <xf numFmtId="41" fontId="39" fillId="15" borderId="3" xfId="7" applyNumberFormat="1" applyFont="1" applyFill="1" applyBorder="1" applyAlignment="1">
      <alignment horizontal="center" vertical="top" shrinkToFit="1"/>
    </xf>
    <xf numFmtId="0" fontId="33" fillId="15" borderId="3" xfId="7" applyFont="1" applyFill="1" applyBorder="1" applyAlignment="1">
      <alignment horizontal="left" wrapText="1"/>
    </xf>
    <xf numFmtId="0" fontId="39" fillId="15" borderId="2" xfId="7" applyFont="1" applyFill="1" applyBorder="1" applyAlignment="1">
      <alignment horizontal="left" wrapText="1"/>
    </xf>
    <xf numFmtId="165" fontId="39" fillId="15" borderId="3" xfId="7" applyNumberFormat="1" applyFont="1" applyFill="1" applyBorder="1" applyAlignment="1">
      <alignment horizontal="right" vertical="top" shrinkToFit="1"/>
    </xf>
    <xf numFmtId="0" fontId="33" fillId="15" borderId="0" xfId="7" applyFont="1" applyFill="1" applyAlignment="1">
      <alignment horizontal="left" vertical="top"/>
    </xf>
    <xf numFmtId="0" fontId="45" fillId="35" borderId="3" xfId="7" applyFont="1" applyFill="1" applyBorder="1" applyAlignment="1">
      <alignment horizontal="left" vertical="top" shrinkToFit="1"/>
    </xf>
    <xf numFmtId="165" fontId="39" fillId="35" borderId="3" xfId="7" applyNumberFormat="1" applyFont="1" applyFill="1" applyBorder="1" applyAlignment="1">
      <alignment horizontal="right" vertical="top" shrinkToFit="1"/>
    </xf>
    <xf numFmtId="0" fontId="38" fillId="39" borderId="3" xfId="7" applyFont="1" applyFill="1" applyBorder="1" applyAlignment="1">
      <alignment horizontal="left" vertical="top" wrapText="1"/>
    </xf>
    <xf numFmtId="49" fontId="38" fillId="39" borderId="8" xfId="21" applyNumberFormat="1" applyFont="1" applyFill="1" applyBorder="1"/>
    <xf numFmtId="0" fontId="38" fillId="39" borderId="2" xfId="7" applyFont="1" applyFill="1" applyBorder="1" applyAlignment="1">
      <alignment horizontal="left" vertical="top" wrapText="1"/>
    </xf>
    <xf numFmtId="0" fontId="45" fillId="39" borderId="3" xfId="7" applyFont="1" applyFill="1" applyBorder="1" applyAlignment="1">
      <alignment horizontal="left" vertical="top" shrinkToFit="1"/>
    </xf>
    <xf numFmtId="41" fontId="39" fillId="39" borderId="3" xfId="7" applyNumberFormat="1" applyFont="1" applyFill="1" applyBorder="1" applyAlignment="1">
      <alignment horizontal="center" vertical="top" shrinkToFit="1"/>
    </xf>
    <xf numFmtId="0" fontId="33" fillId="39" borderId="3" xfId="7" applyFont="1" applyFill="1" applyBorder="1" applyAlignment="1">
      <alignment horizontal="left" wrapText="1"/>
    </xf>
    <xf numFmtId="0" fontId="39" fillId="39" borderId="2" xfId="7" applyFont="1" applyFill="1" applyBorder="1" applyAlignment="1">
      <alignment horizontal="left" wrapText="1"/>
    </xf>
    <xf numFmtId="165" fontId="39" fillId="39" borderId="3" xfId="7" applyNumberFormat="1" applyFont="1" applyFill="1" applyBorder="1" applyAlignment="1">
      <alignment horizontal="right" vertical="top" shrinkToFit="1"/>
    </xf>
    <xf numFmtId="0" fontId="33" fillId="39" borderId="0" xfId="7" applyFont="1" applyFill="1" applyAlignment="1">
      <alignment horizontal="left" vertical="top"/>
    </xf>
    <xf numFmtId="0" fontId="38" fillId="40" borderId="3" xfId="7" applyFont="1" applyFill="1" applyBorder="1" applyAlignment="1">
      <alignment horizontal="left" vertical="top" wrapText="1"/>
    </xf>
    <xf numFmtId="49" fontId="38" fillId="40" borderId="8" xfId="21" applyNumberFormat="1" applyFont="1" applyFill="1" applyBorder="1"/>
    <xf numFmtId="0" fontId="38" fillId="40" borderId="2" xfId="7" applyFont="1" applyFill="1" applyBorder="1" applyAlignment="1">
      <alignment horizontal="left" vertical="top" wrapText="1"/>
    </xf>
    <xf numFmtId="0" fontId="45" fillId="40" borderId="3" xfId="7" applyFont="1" applyFill="1" applyBorder="1" applyAlignment="1">
      <alignment horizontal="left" vertical="top" shrinkToFit="1"/>
    </xf>
    <xf numFmtId="41" fontId="39" fillId="40" borderId="3" xfId="7" applyNumberFormat="1" applyFont="1" applyFill="1" applyBorder="1" applyAlignment="1">
      <alignment horizontal="center" vertical="top" shrinkToFit="1"/>
    </xf>
    <xf numFmtId="0" fontId="33" fillId="40" borderId="3" xfId="7" applyFont="1" applyFill="1" applyBorder="1" applyAlignment="1">
      <alignment horizontal="left" wrapText="1"/>
    </xf>
    <xf numFmtId="0" fontId="39" fillId="40" borderId="2" xfId="7" applyFont="1" applyFill="1" applyBorder="1" applyAlignment="1">
      <alignment horizontal="left" wrapText="1"/>
    </xf>
    <xf numFmtId="165" fontId="39" fillId="40" borderId="3" xfId="7" applyNumberFormat="1" applyFont="1" applyFill="1" applyBorder="1" applyAlignment="1">
      <alignment horizontal="right" vertical="top" shrinkToFit="1"/>
    </xf>
    <xf numFmtId="0" fontId="33" fillId="40" borderId="0" xfId="7" applyFont="1" applyFill="1" applyAlignment="1">
      <alignment horizontal="left" vertical="top"/>
    </xf>
    <xf numFmtId="0" fontId="38" fillId="5" borderId="3" xfId="7" applyFont="1" applyFill="1" applyBorder="1" applyAlignment="1">
      <alignment horizontal="left" vertical="top" wrapText="1"/>
    </xf>
    <xf numFmtId="49" fontId="38" fillId="5" borderId="8" xfId="21" applyNumberFormat="1" applyFont="1" applyFill="1" applyBorder="1"/>
    <xf numFmtId="0" fontId="38" fillId="5" borderId="2" xfId="7" applyFont="1" applyFill="1" applyBorder="1" applyAlignment="1">
      <alignment horizontal="left" vertical="top" wrapText="1"/>
    </xf>
    <xf numFmtId="0" fontId="45" fillId="5" borderId="3" xfId="7" applyFont="1" applyFill="1" applyBorder="1" applyAlignment="1">
      <alignment horizontal="left" vertical="top" shrinkToFit="1"/>
    </xf>
    <xf numFmtId="41" fontId="39" fillId="5" borderId="3" xfId="7" applyNumberFormat="1" applyFont="1" applyFill="1" applyBorder="1" applyAlignment="1">
      <alignment horizontal="center" vertical="top" shrinkToFit="1"/>
    </xf>
    <xf numFmtId="0" fontId="33" fillId="5" borderId="3" xfId="7" applyFont="1" applyFill="1" applyBorder="1" applyAlignment="1">
      <alignment horizontal="left" wrapText="1"/>
    </xf>
    <xf numFmtId="0" fontId="39" fillId="5" borderId="2" xfId="7" applyFont="1" applyFill="1" applyBorder="1" applyAlignment="1">
      <alignment horizontal="left" wrapText="1"/>
    </xf>
    <xf numFmtId="165" fontId="39" fillId="5" borderId="3" xfId="7" applyNumberFormat="1" applyFont="1" applyFill="1" applyBorder="1" applyAlignment="1">
      <alignment horizontal="right" vertical="top" shrinkToFit="1"/>
    </xf>
    <xf numFmtId="0" fontId="33" fillId="5" borderId="0" xfId="7" applyFont="1" applyFill="1" applyAlignment="1">
      <alignment horizontal="left" vertical="top"/>
    </xf>
    <xf numFmtId="0" fontId="38" fillId="41" borderId="3" xfId="7" applyFont="1" applyFill="1" applyBorder="1" applyAlignment="1">
      <alignment horizontal="left" vertical="top" wrapText="1"/>
    </xf>
    <xf numFmtId="49" fontId="38" fillId="41" borderId="8" xfId="21" applyNumberFormat="1" applyFont="1" applyFill="1" applyBorder="1"/>
    <xf numFmtId="0" fontId="38" fillId="41" borderId="2" xfId="7" applyFont="1" applyFill="1" applyBorder="1" applyAlignment="1">
      <alignment horizontal="left" vertical="top" wrapText="1"/>
    </xf>
    <xf numFmtId="0" fontId="45" fillId="41" borderId="3" xfId="7" applyFont="1" applyFill="1" applyBorder="1" applyAlignment="1">
      <alignment horizontal="left" vertical="top" shrinkToFit="1"/>
    </xf>
    <xf numFmtId="41" fontId="39" fillId="41" borderId="3" xfId="7" applyNumberFormat="1" applyFont="1" applyFill="1" applyBorder="1" applyAlignment="1">
      <alignment horizontal="center" vertical="top" shrinkToFit="1"/>
    </xf>
    <xf numFmtId="0" fontId="33" fillId="41" borderId="3" xfId="7" applyFont="1" applyFill="1" applyBorder="1" applyAlignment="1">
      <alignment horizontal="left" wrapText="1"/>
    </xf>
    <xf numFmtId="0" fontId="39" fillId="41" borderId="2" xfId="7" applyFont="1" applyFill="1" applyBorder="1" applyAlignment="1">
      <alignment horizontal="left" wrapText="1"/>
    </xf>
    <xf numFmtId="165" fontId="39" fillId="41" borderId="3" xfId="7" applyNumberFormat="1" applyFont="1" applyFill="1" applyBorder="1" applyAlignment="1">
      <alignment horizontal="right" vertical="top" shrinkToFit="1"/>
    </xf>
    <xf numFmtId="0" fontId="33" fillId="41" borderId="0" xfId="7" applyFont="1" applyFill="1" applyAlignment="1">
      <alignment horizontal="left" vertical="top"/>
    </xf>
    <xf numFmtId="0" fontId="38" fillId="4" borderId="3" xfId="7" applyFont="1" applyFill="1" applyBorder="1" applyAlignment="1">
      <alignment horizontal="left" vertical="top" wrapText="1"/>
    </xf>
    <xf numFmtId="49" fontId="38" fillId="4" borderId="8" xfId="21" applyNumberFormat="1" applyFont="1" applyFill="1" applyBorder="1"/>
    <xf numFmtId="0" fontId="38" fillId="42" borderId="3" xfId="7" applyFont="1" applyFill="1" applyBorder="1" applyAlignment="1">
      <alignment horizontal="left" vertical="top" wrapText="1"/>
    </xf>
    <xf numFmtId="49" fontId="38" fillId="42" borderId="8" xfId="21" applyNumberFormat="1" applyFont="1" applyFill="1" applyBorder="1"/>
    <xf numFmtId="0" fontId="38" fillId="42" borderId="2" xfId="7" applyFont="1" applyFill="1" applyBorder="1" applyAlignment="1">
      <alignment horizontal="left" vertical="top" wrapText="1"/>
    </xf>
    <xf numFmtId="0" fontId="45" fillId="42" borderId="3" xfId="7" quotePrefix="1" applyFont="1" applyFill="1" applyBorder="1" applyAlignment="1">
      <alignment horizontal="left" vertical="top" shrinkToFit="1"/>
    </xf>
    <xf numFmtId="41" fontId="39" fillId="42" borderId="3" xfId="7" applyNumberFormat="1" applyFont="1" applyFill="1" applyBorder="1" applyAlignment="1">
      <alignment horizontal="center" vertical="top" shrinkToFit="1"/>
    </xf>
    <xf numFmtId="0" fontId="33" fillId="42" borderId="3" xfId="7" applyFont="1" applyFill="1" applyBorder="1" applyAlignment="1">
      <alignment horizontal="left" wrapText="1"/>
    </xf>
    <xf numFmtId="0" fontId="39" fillId="42" borderId="2" xfId="7" applyFont="1" applyFill="1" applyBorder="1" applyAlignment="1">
      <alignment horizontal="left" wrapText="1"/>
    </xf>
    <xf numFmtId="165" fontId="39" fillId="42" borderId="3" xfId="7" applyNumberFormat="1" applyFont="1" applyFill="1" applyBorder="1" applyAlignment="1">
      <alignment horizontal="right" vertical="top" shrinkToFit="1"/>
    </xf>
    <xf numFmtId="0" fontId="33" fillId="42" borderId="0" xfId="7" applyFont="1" applyFill="1" applyAlignment="1">
      <alignment horizontal="left" vertical="top"/>
    </xf>
    <xf numFmtId="0" fontId="45" fillId="32" borderId="3" xfId="7" applyFont="1" applyFill="1" applyBorder="1" applyAlignment="1">
      <alignment horizontal="left" vertical="top" shrinkToFit="1"/>
    </xf>
    <xf numFmtId="165" fontId="39" fillId="32" borderId="3" xfId="7" applyNumberFormat="1" applyFont="1" applyFill="1" applyBorder="1" applyAlignment="1">
      <alignment horizontal="right" vertical="top" shrinkToFit="1"/>
    </xf>
    <xf numFmtId="165" fontId="39" fillId="0" borderId="3" xfId="0" applyNumberFormat="1" applyFont="1" applyBorder="1" applyAlignment="1">
      <alignment horizontal="right" vertical="top" shrinkToFit="1"/>
    </xf>
    <xf numFmtId="0" fontId="45" fillId="0" borderId="3" xfId="0" applyFont="1" applyBorder="1" applyAlignment="1">
      <alignment horizontal="left" vertical="top" shrinkToFit="1"/>
    </xf>
    <xf numFmtId="0" fontId="38" fillId="4" borderId="37" xfId="7" applyFont="1" applyFill="1" applyBorder="1" applyAlignment="1">
      <alignment horizontal="left" vertical="top" wrapText="1"/>
    </xf>
    <xf numFmtId="41" fontId="39" fillId="4" borderId="0" xfId="7" applyNumberFormat="1" applyFont="1" applyFill="1" applyAlignment="1">
      <alignment horizontal="center" vertical="top" shrinkToFit="1"/>
    </xf>
    <xf numFmtId="165" fontId="39" fillId="4" borderId="0" xfId="7" applyNumberFormat="1" applyFont="1" applyFill="1" applyAlignment="1">
      <alignment horizontal="right" vertical="top" shrinkToFit="1"/>
    </xf>
    <xf numFmtId="0" fontId="37" fillId="4" borderId="2" xfId="7" applyFont="1" applyFill="1" applyBorder="1" applyAlignment="1">
      <alignment horizontal="left" vertical="top" wrapText="1"/>
    </xf>
    <xf numFmtId="0" fontId="37" fillId="33" borderId="3" xfId="7" applyFont="1" applyFill="1" applyBorder="1" applyAlignment="1">
      <alignment horizontal="left" vertical="top" wrapText="1"/>
    </xf>
    <xf numFmtId="0" fontId="37" fillId="34" borderId="3" xfId="7" applyFont="1" applyFill="1" applyBorder="1" applyAlignment="1">
      <alignment horizontal="left" vertical="top" wrapText="1"/>
    </xf>
    <xf numFmtId="41" fontId="39" fillId="35" borderId="4" xfId="7" applyNumberFormat="1" applyFont="1" applyFill="1" applyBorder="1" applyAlignment="1">
      <alignment horizontal="center" vertical="top" shrinkToFit="1"/>
    </xf>
    <xf numFmtId="0" fontId="33" fillId="35" borderId="6" xfId="7" applyFont="1" applyFill="1" applyBorder="1" applyAlignment="1">
      <alignment horizontal="left" wrapText="1"/>
    </xf>
    <xf numFmtId="0" fontId="37" fillId="35" borderId="3" xfId="7" applyFont="1" applyFill="1" applyBorder="1" applyAlignment="1">
      <alignment horizontal="left" vertical="top" wrapText="1"/>
    </xf>
    <xf numFmtId="0" fontId="37" fillId="36" borderId="3" xfId="7" applyFont="1" applyFill="1" applyBorder="1" applyAlignment="1">
      <alignment horizontal="left" vertical="top" wrapText="1"/>
    </xf>
    <xf numFmtId="0" fontId="37" fillId="37" borderId="3" xfId="7" applyFont="1" applyFill="1" applyBorder="1" applyAlignment="1">
      <alignment horizontal="left" vertical="top" wrapText="1"/>
    </xf>
    <xf numFmtId="0" fontId="37" fillId="32" borderId="3" xfId="7" applyFont="1" applyFill="1" applyBorder="1" applyAlignment="1">
      <alignment horizontal="left" vertical="top" wrapText="1"/>
    </xf>
    <xf numFmtId="0" fontId="37" fillId="38" borderId="3" xfId="7" applyFont="1" applyFill="1" applyBorder="1" applyAlignment="1">
      <alignment horizontal="left" vertical="top" wrapText="1"/>
    </xf>
    <xf numFmtId="14" fontId="39" fillId="19" borderId="0" xfId="0" applyNumberFormat="1" applyFont="1" applyFill="1" applyAlignment="1">
      <alignment horizontal="left" wrapText="1"/>
    </xf>
    <xf numFmtId="0" fontId="37" fillId="19" borderId="3" xfId="7" applyFont="1" applyFill="1" applyBorder="1" applyAlignment="1">
      <alignment horizontal="left" vertical="top" wrapText="1"/>
    </xf>
    <xf numFmtId="0" fontId="37" fillId="17" borderId="3" xfId="7" applyFont="1" applyFill="1" applyBorder="1" applyAlignment="1">
      <alignment horizontal="left" vertical="top" wrapText="1"/>
    </xf>
    <xf numFmtId="0" fontId="37" fillId="14" borderId="3" xfId="7" applyFont="1" applyFill="1" applyBorder="1" applyAlignment="1">
      <alignment horizontal="left" vertical="top" wrapText="1"/>
    </xf>
    <xf numFmtId="0" fontId="37" fillId="23" borderId="3" xfId="7" applyFont="1" applyFill="1" applyBorder="1" applyAlignment="1">
      <alignment horizontal="left" vertical="top" wrapText="1"/>
    </xf>
    <xf numFmtId="0" fontId="37" fillId="18" borderId="3" xfId="7" applyFont="1" applyFill="1" applyBorder="1" applyAlignment="1">
      <alignment horizontal="left" vertical="top" wrapText="1"/>
    </xf>
    <xf numFmtId="0" fontId="37" fillId="31" borderId="3" xfId="7" applyFont="1" applyFill="1" applyBorder="1" applyAlignment="1">
      <alignment horizontal="left" vertical="top" wrapText="1"/>
    </xf>
    <xf numFmtId="0" fontId="37" fillId="15" borderId="3" xfId="7" applyFont="1" applyFill="1" applyBorder="1" applyAlignment="1">
      <alignment horizontal="left" vertical="top" wrapText="1"/>
    </xf>
    <xf numFmtId="0" fontId="37" fillId="39" borderId="3" xfId="7" applyFont="1" applyFill="1" applyBorder="1" applyAlignment="1">
      <alignment horizontal="left" vertical="top" wrapText="1"/>
    </xf>
    <xf numFmtId="0" fontId="37" fillId="40" borderId="3" xfId="7" applyFont="1" applyFill="1" applyBorder="1" applyAlignment="1">
      <alignment horizontal="left" vertical="top" wrapText="1"/>
    </xf>
    <xf numFmtId="0" fontId="37" fillId="5" borderId="3" xfId="7" applyFont="1" applyFill="1" applyBorder="1" applyAlignment="1">
      <alignment horizontal="left" vertical="top" wrapText="1"/>
    </xf>
    <xf numFmtId="0" fontId="37" fillId="41" borderId="3" xfId="7" applyFont="1" applyFill="1" applyBorder="1" applyAlignment="1">
      <alignment horizontal="left" vertical="top" wrapText="1"/>
    </xf>
    <xf numFmtId="0" fontId="37" fillId="4" borderId="3" xfId="7" applyFont="1" applyFill="1" applyBorder="1" applyAlignment="1">
      <alignment horizontal="left" vertical="top" wrapText="1"/>
    </xf>
    <xf numFmtId="0" fontId="37" fillId="42" borderId="3" xfId="7" applyFont="1" applyFill="1" applyBorder="1" applyAlignment="1">
      <alignment horizontal="left" vertical="top" wrapText="1"/>
    </xf>
    <xf numFmtId="0" fontId="38" fillId="32" borderId="4" xfId="7" applyFont="1" applyFill="1" applyBorder="1" applyAlignment="1">
      <alignment horizontal="left" vertical="top" wrapText="1"/>
    </xf>
    <xf numFmtId="0" fontId="45" fillId="32" borderId="6" xfId="7" applyFont="1" applyFill="1" applyBorder="1" applyAlignment="1">
      <alignment horizontal="left" vertical="top" shrinkToFit="1"/>
    </xf>
    <xf numFmtId="41" fontId="39" fillId="32" borderId="0" xfId="7" applyNumberFormat="1" applyFont="1" applyFill="1" applyAlignment="1">
      <alignment horizontal="center" vertical="top" shrinkToFit="1"/>
    </xf>
    <xf numFmtId="0" fontId="39" fillId="32" borderId="37" xfId="7" applyFont="1" applyFill="1" applyBorder="1" applyAlignment="1">
      <alignment horizontal="left" wrapText="1"/>
    </xf>
    <xf numFmtId="165" fontId="39" fillId="32" borderId="0" xfId="7" applyNumberFormat="1" applyFont="1" applyFill="1" applyAlignment="1">
      <alignment horizontal="right" vertical="top" shrinkToFit="1"/>
    </xf>
    <xf numFmtId="0" fontId="38" fillId="0" borderId="14" xfId="0" applyFont="1" applyBorder="1" applyAlignment="1">
      <alignment horizontal="left" vertical="top" wrapText="1"/>
    </xf>
    <xf numFmtId="49" fontId="38" fillId="13" borderId="16" xfId="2" applyNumberFormat="1" applyFont="1" applyFill="1" applyBorder="1"/>
    <xf numFmtId="0" fontId="38" fillId="0" borderId="38" xfId="0" applyFont="1" applyBorder="1" applyAlignment="1">
      <alignment horizontal="left" vertical="top" wrapText="1"/>
    </xf>
    <xf numFmtId="0" fontId="38" fillId="0" borderId="15" xfId="0" applyFont="1" applyBorder="1" applyAlignment="1">
      <alignment horizontal="left" vertical="top" wrapText="1"/>
    </xf>
    <xf numFmtId="0" fontId="45" fillId="0" borderId="15" xfId="0" applyFont="1" applyBorder="1" applyAlignment="1">
      <alignment horizontal="left" vertical="top" shrinkToFit="1"/>
    </xf>
    <xf numFmtId="41" fontId="39" fillId="0" borderId="1" xfId="0" applyNumberFormat="1" applyFont="1" applyBorder="1" applyAlignment="1">
      <alignment horizontal="center" vertical="top" shrinkToFit="1"/>
    </xf>
    <xf numFmtId="0" fontId="39" fillId="0" borderId="14" xfId="0" applyFont="1" applyBorder="1" applyAlignment="1">
      <alignment horizontal="left" wrapText="1"/>
    </xf>
    <xf numFmtId="165" fontId="39" fillId="0" borderId="0" xfId="0" applyNumberFormat="1" applyFont="1" applyAlignment="1">
      <alignment horizontal="right" vertical="top" shrinkToFit="1"/>
    </xf>
    <xf numFmtId="41" fontId="33" fillId="0" borderId="3" xfId="0" applyNumberFormat="1" applyFont="1" applyBorder="1" applyAlignment="1">
      <alignment horizontal="left" wrapText="1"/>
    </xf>
    <xf numFmtId="43" fontId="38" fillId="13" borderId="8" xfId="1" applyFont="1" applyFill="1" applyBorder="1" applyAlignment="1">
      <alignment vertical="center"/>
    </xf>
    <xf numFmtId="0" fontId="44" fillId="0" borderId="0" xfId="0" applyFont="1" applyAlignment="1">
      <alignment horizontal="left" vertical="top"/>
    </xf>
    <xf numFmtId="49" fontId="37" fillId="32" borderId="8" xfId="21" applyNumberFormat="1" applyFont="1" applyFill="1" applyBorder="1"/>
    <xf numFmtId="0" fontId="37" fillId="32" borderId="2" xfId="7" applyFont="1" applyFill="1" applyBorder="1" applyAlignment="1">
      <alignment horizontal="left" vertical="top" wrapText="1"/>
    </xf>
    <xf numFmtId="0" fontId="47" fillId="32" borderId="6" xfId="7" applyFont="1" applyFill="1" applyBorder="1" applyAlignment="1">
      <alignment horizontal="left" vertical="top" shrinkToFit="1"/>
    </xf>
    <xf numFmtId="41" fontId="40" fillId="32" borderId="3" xfId="7" applyNumberFormat="1" applyFont="1" applyFill="1" applyBorder="1" applyAlignment="1">
      <alignment horizontal="center" vertical="top" shrinkToFit="1"/>
    </xf>
    <xf numFmtId="0" fontId="41" fillId="32" borderId="3" xfId="7" applyFont="1" applyFill="1" applyBorder="1" applyAlignment="1">
      <alignment horizontal="left" wrapText="1"/>
    </xf>
    <xf numFmtId="0" fontId="40" fillId="32" borderId="37" xfId="7" applyFont="1" applyFill="1" applyBorder="1" applyAlignment="1">
      <alignment horizontal="left" wrapText="1"/>
    </xf>
    <xf numFmtId="165" fontId="40" fillId="32" borderId="0" xfId="7" applyNumberFormat="1" applyFont="1" applyFill="1" applyAlignment="1">
      <alignment horizontal="right" vertical="top" shrinkToFit="1"/>
    </xf>
    <xf numFmtId="0" fontId="41" fillId="32" borderId="0" xfId="7" applyFont="1" applyFill="1" applyAlignment="1">
      <alignment horizontal="left" vertical="top"/>
    </xf>
    <xf numFmtId="0" fontId="37" fillId="16" borderId="8" xfId="0" applyFont="1" applyFill="1" applyBorder="1" applyAlignment="1">
      <alignment horizontal="left" vertical="top" wrapText="1"/>
    </xf>
    <xf numFmtId="0" fontId="37" fillId="16" borderId="18" xfId="0" applyFont="1" applyFill="1" applyBorder="1" applyAlignment="1">
      <alignment horizontal="center" vertical="top" wrapText="1"/>
    </xf>
    <xf numFmtId="0" fontId="37" fillId="16" borderId="19" xfId="0" applyFont="1" applyFill="1" applyBorder="1" applyAlignment="1">
      <alignment horizontal="center" vertical="top" wrapText="1"/>
    </xf>
    <xf numFmtId="0" fontId="37" fillId="16" borderId="20" xfId="0" applyFont="1" applyFill="1" applyBorder="1" applyAlignment="1">
      <alignment horizontal="center" vertical="top" wrapText="1"/>
    </xf>
    <xf numFmtId="0" fontId="37" fillId="16" borderId="4" xfId="0" applyFont="1" applyFill="1" applyBorder="1" applyAlignment="1">
      <alignment horizontal="left" vertical="top" wrapText="1"/>
    </xf>
    <xf numFmtId="0" fontId="37" fillId="16" borderId="6" xfId="0" applyFont="1" applyFill="1" applyBorder="1" applyAlignment="1">
      <alignment horizontal="left" vertical="top" wrapText="1"/>
    </xf>
    <xf numFmtId="0" fontId="37" fillId="16" borderId="14" xfId="0" applyFont="1" applyFill="1" applyBorder="1" applyAlignment="1">
      <alignment horizontal="left" vertical="top" wrapText="1"/>
    </xf>
    <xf numFmtId="0" fontId="37" fillId="16" borderId="15" xfId="0" applyFont="1" applyFill="1" applyBorder="1" applyAlignment="1">
      <alignment horizontal="left" vertical="top" wrapText="1"/>
    </xf>
    <xf numFmtId="0" fontId="37" fillId="16" borderId="8" xfId="0" applyFont="1" applyFill="1" applyBorder="1" applyAlignment="1">
      <alignment horizontal="center" vertical="top" wrapText="1"/>
    </xf>
    <xf numFmtId="0" fontId="47" fillId="16" borderId="18" xfId="0" applyFont="1" applyFill="1" applyBorder="1" applyAlignment="1">
      <alignment horizontal="center" vertical="top" wrapText="1"/>
    </xf>
    <xf numFmtId="0" fontId="47" fillId="16" borderId="19" xfId="0" applyFont="1" applyFill="1" applyBorder="1" applyAlignment="1">
      <alignment horizontal="center" vertical="top" wrapText="1"/>
    </xf>
    <xf numFmtId="0" fontId="47" fillId="16" borderId="20" xfId="0" applyFont="1" applyFill="1" applyBorder="1" applyAlignment="1">
      <alignment horizontal="center" vertical="top" wrapText="1"/>
    </xf>
    <xf numFmtId="0" fontId="37" fillId="32" borderId="4" xfId="7" applyFont="1" applyFill="1" applyBorder="1" applyAlignment="1">
      <alignment horizontal="center" vertical="top" wrapText="1"/>
    </xf>
    <xf numFmtId="0" fontId="37" fillId="32" borderId="39" xfId="7" applyFont="1" applyFill="1" applyBorder="1" applyAlignment="1">
      <alignment horizontal="center" vertical="top" wrapText="1"/>
    </xf>
    <xf numFmtId="0" fontId="37" fillId="16" borderId="4" xfId="0" applyFont="1" applyFill="1" applyBorder="1" applyAlignment="1">
      <alignment horizontal="center" vertical="top" wrapText="1"/>
    </xf>
    <xf numFmtId="0" fontId="37" fillId="16" borderId="39" xfId="0" applyFont="1" applyFill="1" applyBorder="1" applyAlignment="1">
      <alignment horizontal="center" vertical="top" wrapText="1"/>
    </xf>
    <xf numFmtId="0" fontId="28" fillId="13" borderId="0" xfId="2" applyFont="1" applyFill="1" applyAlignment="1">
      <alignment horizontal="center"/>
    </xf>
    <xf numFmtId="0" fontId="27" fillId="13" borderId="0" xfId="2" applyFont="1" applyFill="1" applyAlignment="1">
      <alignment horizontal="center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49" fontId="42" fillId="0" borderId="0" xfId="0" applyNumberFormat="1" applyFont="1" applyAlignment="1">
      <alignment horizontal="center" vertical="center" shrinkToFit="1"/>
    </xf>
  </cellXfs>
  <cellStyles count="24">
    <cellStyle name="Millares" xfId="1" builtinId="3"/>
    <cellStyle name="Millares [0] 2" xfId="4" xr:uid="{10B36F39-DF56-4438-B2F7-61F54ECE2D9E}"/>
    <cellStyle name="Millares [0] 2 2" xfId="13" xr:uid="{76A645C5-4915-4481-8EB4-BCCF3CD74CB7}"/>
    <cellStyle name="Millares [0] 3" xfId="5" xr:uid="{4F3A15E2-3BB6-49FF-BCAF-0C400CCE4049}"/>
    <cellStyle name="Millares [0] 3 2" xfId="14" xr:uid="{C3BDE000-D796-4718-89F3-205A9DDDBD20}"/>
    <cellStyle name="Millares [0] 4" xfId="20" xr:uid="{6D736CFC-DE67-41C3-9C4E-9C7827848A52}"/>
    <cellStyle name="Millares [0] 5" xfId="23" xr:uid="{8428F474-D390-432B-93F7-9830C9373907}"/>
    <cellStyle name="Millares 2" xfId="3" xr:uid="{D4F9610B-B70C-4EBE-B3E8-24BFBA54846A}"/>
    <cellStyle name="Millares 2 2" xfId="12" xr:uid="{07FCD4C9-D13A-41DC-86D8-E24A44D8936F}"/>
    <cellStyle name="Millares 3" xfId="6" xr:uid="{CF1C938C-A905-4F3B-B71C-476BB6391C9F}"/>
    <cellStyle name="Millares 3 2" xfId="15" xr:uid="{378C25F8-1299-47CC-A650-032C791E33D6}"/>
    <cellStyle name="Millares 4" xfId="10" xr:uid="{9BA2C9F3-74C7-41A3-9989-83A71563829A}"/>
    <cellStyle name="Moneda 2" xfId="16" xr:uid="{F5548529-B037-49EB-B4C2-9307DB4A496A}"/>
    <cellStyle name="Normal" xfId="0" builtinId="0"/>
    <cellStyle name="Normal 2" xfId="2" xr:uid="{9909F567-45BC-4AFF-B96B-F84FC58DB131}"/>
    <cellStyle name="Normal 2 2" xfId="8" xr:uid="{8F06CECE-5545-4D2B-B26B-0482F79B2F8F}"/>
    <cellStyle name="Normal 2 2 2" xfId="19" xr:uid="{8286C03E-455B-414D-B02A-31CE1F942969}"/>
    <cellStyle name="Normal 2 2 3" xfId="18" xr:uid="{C1D2401A-E082-4FA2-88EC-EFE45445AF00}"/>
    <cellStyle name="Normal 2 3" xfId="11" xr:uid="{CA0BAE9E-E775-4011-AE0B-D10EFF1EDB56}"/>
    <cellStyle name="Normal 2 4" xfId="21" xr:uid="{BD3ECEED-9578-42CC-AB17-4D052D1E4CA5}"/>
    <cellStyle name="Normal 3" xfId="7" xr:uid="{22329CB7-B4E6-49B3-90E7-1E708669F369}"/>
    <cellStyle name="Normal 3 2" xfId="17" xr:uid="{40EA670F-339D-4060-AA0F-739ECCBC3D11}"/>
    <cellStyle name="Normal 4" xfId="22" xr:uid="{E74FE99E-08E4-4AC2-8188-39E8D8465795}"/>
    <cellStyle name="Porcentaje 2" xfId="9" xr:uid="{F175AF04-CDD6-440B-A044-51D4C69A955D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7E091C52-DEEE-4CCB-858F-E3A0F28D1D9B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45769C9-2379-4769-952F-224BD577DFA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33CC"/>
      <color rgb="FF33CCCC"/>
      <color rgb="FF99FFCC"/>
      <color rgb="FFFF7C80"/>
      <color rgb="FFFFFFCC"/>
      <color rgb="FFFFCCFF"/>
      <color rgb="FFFF9933"/>
      <color rgb="FF9999FF"/>
      <color rgb="FFFF66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valorarfuturo-my.sharepoint.com/personal/gmarango_valuary_com/Documents/Escritorio/VF/REESTRUCTURACION%20VF/2024-11/Requemiento%20Supersociedades%202024-12-12/16%20Y%2017%20.%20Proyecto%20de%20Calificaci&#243;n%20y%20Graduaci&#243;n%20de%20Cr&#233;ditos-%20DERECHO%20VOTO%20OCT%20%20revisi&#243;n.xlsx" TargetMode="External"/><Relationship Id="rId2" Type="http://schemas.microsoft.com/office/2019/04/relationships/externalLinkLongPath" Target="/personal/gmarango_valuary_com/Documents/Escritorio/VF/REESTRUCTURACION%20VF/2024-11/Requemiento%20Supersociedades%202024-12-12/16%20Y%2017%20.%20Proyecto%20de%20Calificaci&#243;n%20y%20Graduaci&#243;n%20de%20Cr&#233;ditos-%20DERECHO%20VOTO%20OCT%20%20revisi&#243;n.xlsx?1F2F0344" TargetMode="External"/><Relationship Id="rId1" Type="http://schemas.openxmlformats.org/officeDocument/2006/relationships/externalLinkPath" Target="file:///\\1F2F0344\16%20Y%2017%20.%20Proyecto%20de%20Calificaci&#243;n%20y%20Graduaci&#243;n%20de%20Cr&#233;ditos-%20DERECHO%20VOTO%20OCT%20%20revisi&#243;n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grosiliciumcom-my.sharepoint.com/personal/tatiana_salazar_agrosilicium_com/Documents/Documentos/Tatiana%20Salazar/VALORAR%20FUTURO/1.Impuestos/5.Exogena/2023/Medios%20Magn&#233;ticos%20%20A&#241;o%202023-Anexo1.xlsx" TargetMode="External"/><Relationship Id="rId1" Type="http://schemas.openxmlformats.org/officeDocument/2006/relationships/externalLinkPath" Target="https://agrosiliciumcom-my.sharepoint.com/personal/tatiana_salazar_agrosilicium_com/Documents/Documentos/Tatiana%20Salazar/VALORAR%20FUTURO/1.Impuestos/5.Exogena/2023/Medios%20Magn&#233;ticos%20%20A&#241;o%202023-Anex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Table 1"/>
      <sheetName val="Proy. Calif y graduac cred (2)"/>
      <sheetName val="derechos de voto actualizada"/>
      <sheetName val="Proy. Calif y graduac cred"/>
      <sheetName val="derechos de voto"/>
      <sheetName val="IF"/>
      <sheetName val="Table 2"/>
      <sheetName val="BalanceOct"/>
      <sheetName val="BalanceSept (3)"/>
      <sheetName val="TD"/>
      <sheetName val="B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8">
          <cell r="H178">
            <v>-8846965193.1099987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Codificacion1"/>
      <sheetName val="Codifica2"/>
      <sheetName val="Medio"/>
      <sheetName val="Bce"/>
      <sheetName val="BcexCta"/>
      <sheetName val="BcexCta (2)"/>
      <sheetName val="TD1"/>
      <sheetName val="BceTercero"/>
      <sheetName val="F1009-2023"/>
      <sheetName val="5004"/>
      <sheetName val="Cta2370"/>
      <sheetName val="Cta2408"/>
      <sheetName val="2276-1"/>
      <sheetName val="TD-1001"/>
      <sheetName val="F1001-2023"/>
      <sheetName val="1003"/>
      <sheetName val="F1005-2023"/>
      <sheetName val="F1006-2023"/>
      <sheetName val="F1007-2023"/>
      <sheetName val="F1008-2023"/>
      <sheetName val="1010"/>
      <sheetName val="1011"/>
      <sheetName val="1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45">
          <cell r="J345">
            <v>-82008685</v>
          </cell>
        </row>
        <row r="435">
          <cell r="J435">
            <v>-7996950</v>
          </cell>
        </row>
        <row r="540">
          <cell r="J540">
            <v>-2125275</v>
          </cell>
        </row>
        <row r="597">
          <cell r="J597">
            <v>-14000000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ontabilidad\AppData\Local\Microsoft\Windows\INetCache\Content.Outlook\UXNAU3OW\16.%20Proyecto%20de%20Calificaci&#243;n%20y%20Graduaci&#243;n%20de%20Cr&#233;ditos-Oct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ontabilidad\AppData\Local\Microsoft\Windows\INetCache\Content.Outlook\UXNAU3OW\16.%20Proyecto%20de%20Calificaci&#243;n%20y%20Graduaci&#243;n%20de%20Cr&#233;ditos-Oct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uario" refreshedDate="45588.57775138889" createdVersion="8" refreshedVersion="8" minRefreshableVersion="3" recordCount="301" xr:uid="{CFA1AA50-CB31-47B7-8FAB-3316319E0038}">
  <cacheSource type="worksheet">
    <worksheetSource ref="B2:I171" sheet="BalanceOct2" r:id="rId2"/>
  </cacheSource>
  <cacheFields count="8">
    <cacheField name="Cuenta" numFmtId="49">
      <sharedItems/>
    </cacheField>
    <cacheField name="Nombre" numFmtId="49">
      <sharedItems/>
    </cacheField>
    <cacheField name="Nit" numFmtId="49">
      <sharedItems containsBlank="1"/>
    </cacheField>
    <cacheField name="Nombre Nit" numFmtId="49">
      <sharedItems containsBlank="1" count="75">
        <m/>
        <s v="BANCOLOMBIA S.A.              "/>
        <s v="JORGE ENRIQUE ALVAREZ ARANGO  "/>
        <s v="LARRY AUGUSTO MEJIA TEJADA    "/>
        <s v="LUZ ELENA RESTREPO DE ISAZA   "/>
        <s v="ELVIA ROSA RESTREPO MUÑOZ     "/>
        <s v="LUZ AMPARO TEJADA DURANGO     "/>
        <s v="MARIA PATRICIA CASTRO GOMEZ   "/>
        <s v="GLORIA PATRICIA MEJIA TEJADA  "/>
        <s v="GLORIA MATILDE ARANGO ALVAREZ "/>
        <s v="RICARDO TORO LUDEKE           "/>
        <s v="INVERSIONES CORREA S A S      "/>
        <s v="LAS PERDICES S.A.S.           "/>
        <s v="CAVALA RESTREPO S.A.S.        "/>
        <s v="ESTEBAN TORO ISAZA            "/>
        <s v="SANTIAGO BLANCO MEJIA         "/>
        <s v="CRISTINA TORO ISAZA           "/>
        <s v="GLORIA AMPARO TIGREROS OSORIO "/>
        <s v="EUGENIO BUENO BERMUDEZ        "/>
        <s v="LISETH CAROLINA CASTRO BERRIO "/>
        <s v="BANCO DE OCCIDENTE            "/>
        <s v="SCOTIABANK COLPATRIA S.A.     "/>
        <s v="BANCO COOMEVA S.A.            "/>
        <s v="NUOVO ALIMENTOS S.A.S         "/>
        <s v="CARLOS ALBERTO ESTRADA MONTOYA"/>
        <s v="LUIS GERMAN MESA RESTREPO     "/>
        <s v="BAHIAZUL S.A.S.               "/>
        <s v="GUSTAVO ALBERTO PALACIO SALDAR"/>
        <s v="CASA DE BOLSA S. A. SOCIEDAD C"/>
        <s v="JUAN DAVID VIEIRA FERNANDEZ   "/>
        <s v="RODRIGO VELASQUEZ URIBE       "/>
        <s v="OSCAR LEON HIDALGO MONTOYA    "/>
        <s v="CARLOS SANTIAGO RESTREPO POSAD"/>
        <s v="JUAN FELIPE BUSTAMANTE TORO   "/>
        <s v="CONTABLER S.A.                "/>
        <s v="IMPACTOS LITO-GRAFICOS S.A.S  "/>
        <s v="A Y L CONSULTORIA S.A.S       "/>
        <s v="LETRAS COMUNICACIONES S.A.S   "/>
        <s v="TATIANA MARIA SALAZAR RIOS    "/>
        <s v="MARIA ALEXANDRA LILIANA REYES "/>
        <s v="HERNAN MAURICIO MOLANO LEON   "/>
        <s v="COMCEL S.A.                   "/>
        <s v="SBS SEGUROS COLOMBIA S A      "/>
        <s v="TECSEGUROS S.A. CORREDORES DE "/>
        <s v="SIIGO S.A. S                  "/>
        <s v="ADOBE SYSTEMS SOFTWARE IRELAND"/>
        <s v="TEAMVIEWER GERMANY GMBH       "/>
        <s v="JUAN CAMILO VALLEJO ARANGO    "/>
        <s v="CARLOS ENRRIQUE CORREA PINEDO "/>
        <s v="DIAN                          "/>
        <s v="SERGIO TAMAYO URIBE           "/>
        <s v="E.P.S SURA                    "/>
        <s v="VALORAR FUTURO S.A.           "/>
        <s v="SURAMERICANA DE SEGUROS DE VID"/>
        <s v="I.C.B.F.                      "/>
        <s v="SENA                          "/>
        <s v="COMFAMA                       "/>
        <s v="CAJA DE COMPENSACION FAMILIAR "/>
        <s v="PROTECCION S.A.               "/>
        <s v="PORVENIR                      "/>
        <s v="ADMINISTRADORA COLOMBIANA DE  "/>
        <s v="AGROSILICIUM MEJISULFATOS S.A."/>
        <s v="FONDO DE CAPITAL PRIVADO VALOR"/>
        <s v="AMS - ADVANCED MEASUREMENT SYS"/>
        <s v="MAQUIL-SEC S.A.S              "/>
        <s v="UNE EPM TELECOMUNICACIONES S.A"/>
        <s v="COMODIN S.A.S                 "/>
        <s v="TONER EXPRESS S.A.S.          "/>
        <s v="KOBA COLOMBIA S.A.S.          "/>
        <s v="SURAMERICA COMERCIAL S.A.S.   "/>
        <s v="VLADIMIR RESTREPO LONDOÑO     "/>
        <s v="IMPORMARCAS S.A.S             "/>
        <s v="MUNICIPIO DE MEDELLIN         "/>
        <s v="LUIS CAMILO ROBLEDO PERDOMO   "/>
        <s v="MARIA JOSE BALLESTA RUA       "/>
      </sharedItems>
    </cacheField>
    <cacheField name="Saldo Anterior" numFmtId="166">
      <sharedItems containsSemiMixedTypes="0" containsString="0" containsNumber="1" minValue="-8540681787.7700005" maxValue="1068509102.24"/>
    </cacheField>
    <cacheField name="Débitos" numFmtId="166">
      <sharedItems containsSemiMixedTypes="0" containsString="0" containsNumber="1" minValue="0" maxValue="75580600.060000002"/>
    </cacheField>
    <cacheField name="Créditos" numFmtId="166">
      <sharedItems containsSemiMixedTypes="0" containsString="0" containsNumber="1" minValue="0" maxValue="260332009.87"/>
    </cacheField>
    <cacheField name="Nuevo Saldo" numFmtId="166">
      <sharedItems containsSemiMixedTypes="0" containsString="0" containsNumber="1" minValue="-8725433197.5799999" maxValue="1068509102.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uario" refreshedDate="45622.360406712964" createdVersion="8" refreshedVersion="8" minRefreshableVersion="3" recordCount="1" xr:uid="{98993D79-3A47-45DA-BCE8-FA680EF88B99}">
  <cacheSource type="worksheet">
    <worksheetSource ref="A27:H28" sheet="BalanceOct2" r:id="rId2"/>
  </cacheSource>
  <cacheFields count="8">
    <cacheField name="21950502" numFmtId="49">
      <sharedItems/>
    </cacheField>
    <cacheField name="MUTUO NOMINA                  " numFmtId="49">
      <sharedItems/>
    </cacheField>
    <cacheField name="    79.043.872-8" numFmtId="49">
      <sharedItems/>
    </cacheField>
    <cacheField name="EUGENIO BUENO BERMUDEZ        " numFmtId="49">
      <sharedItems/>
    </cacheField>
    <cacheField name="-18.320.708,00" numFmtId="166">
      <sharedItems containsSemiMixedTypes="0" containsString="0" containsNumber="1" containsInteger="1" minValue="-3036000" maxValue="-3036000"/>
    </cacheField>
    <cacheField name="0,00" numFmtId="166">
      <sharedItems containsSemiMixedTypes="0" containsString="0" containsNumber="1" containsInteger="1" minValue="0" maxValue="0"/>
    </cacheField>
    <cacheField name="0,002" numFmtId="166">
      <sharedItems containsSemiMixedTypes="0" containsString="0" containsNumber="1" containsInteger="1" minValue="0" maxValue="0"/>
    </cacheField>
    <cacheField name="-18.320.708,002" numFmtId="166">
      <sharedItems containsSemiMixedTypes="0" containsString="0" containsNumber="1" containsInteger="1" minValue="-3036000" maxValue="-3036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1">
  <r>
    <s v="2                   "/>
    <s v="PASIVO                        "/>
    <m/>
    <x v="0"/>
    <n v="-8540681787.7700005"/>
    <n v="75580600.060000002"/>
    <n v="260332009.87"/>
    <n v="-8725433197.5799999"/>
  </r>
  <r>
    <s v="21                  "/>
    <s v="OBLIGACIONES FINAN            "/>
    <m/>
    <x v="0"/>
    <n v="-4521846979.7700005"/>
    <n v="43249185.960000001"/>
    <n v="17581454.690000001"/>
    <n v="-4496179248.5"/>
  </r>
  <r>
    <s v="2105                "/>
    <s v="BANCOS NACIONALES             "/>
    <m/>
    <x v="0"/>
    <n v="-135374312.59"/>
    <n v="6481151"/>
    <n v="169731.96"/>
    <n v="-129062893.55"/>
  </r>
  <r>
    <s v="210510              "/>
    <s v="PAGARES                       "/>
    <m/>
    <x v="0"/>
    <n v="-129623039"/>
    <n v="6481151"/>
    <n v="0"/>
    <n v="-123141888"/>
  </r>
  <r>
    <s v="21051003"/>
    <s v="BANCOLOMBIA- OBLIG #5980081822"/>
    <m/>
    <x v="0"/>
    <n v="-129623039"/>
    <n v="6481151"/>
    <n v="0"/>
    <n v="-123141888"/>
  </r>
  <r>
    <s v="21051003"/>
    <s v="BANCOLOMBIA- OBLIG #5980081822"/>
    <s v="   890.903.938-8"/>
    <x v="1"/>
    <n v="-129623039"/>
    <n v="6481151"/>
    <n v="0"/>
    <n v="-123141888"/>
  </r>
  <r>
    <s v="210525              "/>
    <s v="TARJETA DE CREDITO            "/>
    <m/>
    <x v="0"/>
    <n v="-5751273.5899999999"/>
    <n v="0"/>
    <n v="169731.96"/>
    <n v="-5921005.5499999998"/>
  </r>
  <r>
    <s v="21052501"/>
    <s v="BANCOLOMBIA VISA #4212        "/>
    <m/>
    <x v="0"/>
    <n v="-1514477.77"/>
    <n v="0"/>
    <n v="66622.28"/>
    <n v="-1581100.05"/>
  </r>
  <r>
    <s v="21052501"/>
    <s v="BANCOLOMBIA VISA #4212        "/>
    <s v="   890.903.938-8"/>
    <x v="1"/>
    <n v="-1514477.77"/>
    <n v="0"/>
    <n v="66622.28"/>
    <n v="-1581100.05"/>
  </r>
  <r>
    <s v="21052502"/>
    <s v="BANCOLOMBIA VISA #5677        "/>
    <m/>
    <x v="0"/>
    <n v="-4236795.82"/>
    <n v="0"/>
    <n v="103109.68"/>
    <n v="-4339905.5"/>
  </r>
  <r>
    <s v="21052502"/>
    <s v="BANCOLOMBIA VISA #5677        "/>
    <s v="   890.903.938-8"/>
    <x v="1"/>
    <n v="-4236795.82"/>
    <n v="0"/>
    <n v="103109.68"/>
    <n v="-4339905.5"/>
  </r>
  <r>
    <s v="2195                "/>
    <s v="OTRAS OBLIGACIONES            "/>
    <m/>
    <x v="0"/>
    <n v="-4386472667.1800003"/>
    <n v="36768034.960000001"/>
    <n v="17411722.73"/>
    <n v="-4367116354.9499998"/>
  </r>
  <r>
    <s v="219505              "/>
    <s v="PARTICULARES                  "/>
    <m/>
    <x v="0"/>
    <n v="-4386472667.1800003"/>
    <n v="36768034.960000001"/>
    <n v="17411722.73"/>
    <n v="-4367116354.9499998"/>
  </r>
  <r>
    <s v="21950501"/>
    <s v="MUTUO TERCEROS                "/>
    <m/>
    <x v="0"/>
    <n v="-3885687114.0100002"/>
    <n v="25558131"/>
    <n v="0"/>
    <n v="-3860128983.0100002"/>
  </r>
  <r>
    <s v="21950501"/>
    <s v="MUTUO TERCEROS                "/>
    <s v="       675.237-5"/>
    <x v="2"/>
    <n v="-282500000"/>
    <n v="2000000"/>
    <n v="0"/>
    <n v="-280500000"/>
  </r>
  <r>
    <s v="21950501"/>
    <s v="MUTUO TERCEROS                "/>
    <s v="    15.258.348-0"/>
    <x v="3"/>
    <n v="-28026285"/>
    <n v="0"/>
    <n v="0"/>
    <n v="-28026285"/>
  </r>
  <r>
    <s v="21950501"/>
    <s v="MUTUO TERCEROS                "/>
    <s v="    21.281.141-1"/>
    <x v="4"/>
    <n v="-346394782.72000003"/>
    <n v="0"/>
    <n v="0"/>
    <n v="-346394782.72000003"/>
  </r>
  <r>
    <s v="21950501"/>
    <s v="MUTUO TERCEROS                "/>
    <s v="    32.455.369-1"/>
    <x v="5"/>
    <n v="-500000000"/>
    <n v="0"/>
    <n v="0"/>
    <n v="-500000000"/>
  </r>
  <r>
    <s v="21950501"/>
    <s v="MUTUO TERCEROS                "/>
    <s v="    32.529.027-7"/>
    <x v="6"/>
    <n v="-149495669"/>
    <n v="0"/>
    <n v="0"/>
    <n v="-149495669"/>
  </r>
  <r>
    <s v="21950501"/>
    <s v="MUTUO TERCEROS                "/>
    <s v="    42.883.442-3"/>
    <x v="7"/>
    <n v="-74368964.060000002"/>
    <n v="0"/>
    <n v="0"/>
    <n v="-74368964.060000002"/>
  </r>
  <r>
    <s v="21950501"/>
    <s v="MUTUO TERCEROS                "/>
    <s v="    43.082.909-7"/>
    <x v="8"/>
    <n v="-21562548.030000001"/>
    <n v="0"/>
    <n v="0"/>
    <n v="-21562548.030000001"/>
  </r>
  <r>
    <s v="21950501"/>
    <s v="MUTUO TERCEROS                "/>
    <s v="    43.563.935-3"/>
    <x v="9"/>
    <n v="-273621954.89999998"/>
    <n v="6157681"/>
    <n v="0"/>
    <n v="-267464273.90000001"/>
  </r>
  <r>
    <s v="21950501"/>
    <s v="MUTUO TERCEROS                "/>
    <s v="    70.114.601-1"/>
    <x v="10"/>
    <n v="-837835740.41999996"/>
    <n v="7400450"/>
    <n v="0"/>
    <n v="-830435290.41999996"/>
  </r>
  <r>
    <s v="21950501"/>
    <s v="MUTUO TERCEROS                "/>
    <s v="   830.109.772-9"/>
    <x v="11"/>
    <n v="-170000000"/>
    <n v="0"/>
    <n v="0"/>
    <n v="-170000000"/>
  </r>
  <r>
    <s v="21950501"/>
    <s v="MUTUO TERCEROS                "/>
    <s v="   890.912.584-2"/>
    <x v="12"/>
    <n v="-190000000"/>
    <n v="0"/>
    <n v="0"/>
    <n v="-190000000"/>
  </r>
  <r>
    <s v="21950501"/>
    <s v="MUTUO TERCEROS                "/>
    <s v="   900.678.425-1"/>
    <x v="13"/>
    <n v="-666503577.79999995"/>
    <n v="0"/>
    <n v="0"/>
    <n v="-666503577.79999995"/>
  </r>
  <r>
    <s v="21950501"/>
    <s v="MUTUO TERCEROS                "/>
    <s v=" 1.037.607.980-5"/>
    <x v="14"/>
    <n v="-121717412.18000001"/>
    <n v="0"/>
    <n v="0"/>
    <n v="-121717412.18000001"/>
  </r>
  <r>
    <s v="21950501"/>
    <s v="MUTUO TERCEROS                "/>
    <s v=" 1.037.656.186-2"/>
    <x v="15"/>
    <n v="-30877818.600000001"/>
    <n v="10000000"/>
    <n v="0"/>
    <n v="-20877818.600000001"/>
  </r>
  <r>
    <s v="21950501"/>
    <s v="MUTUO TERCEROS                "/>
    <s v=" 1.128.266.753-5"/>
    <x v="16"/>
    <n v="-192782361.30000001"/>
    <n v="0"/>
    <n v="0"/>
    <n v="-192782361.30000001"/>
  </r>
  <r>
    <s v="21950502"/>
    <s v="MUTUO NOMINA                  "/>
    <m/>
    <x v="0"/>
    <n v="-106049507"/>
    <n v="0"/>
    <n v="0"/>
    <n v="-106049507"/>
  </r>
  <r>
    <s v="21950502"/>
    <s v="MUTUO NOMINA                  "/>
    <s v="    38.867.169-5"/>
    <x v="17"/>
    <n v="-26772104"/>
    <n v="0"/>
    <n v="0"/>
    <n v="-26772104"/>
  </r>
  <r>
    <s v="21950502"/>
    <s v="MUTUO NOMINA                  "/>
    <s v="    43.082.909-7"/>
    <x v="8"/>
    <n v="-5338186"/>
    <n v="0"/>
    <n v="0"/>
    <n v="-5338186"/>
  </r>
  <r>
    <s v="21950502"/>
    <s v="MUTUO NOMINA                  "/>
    <s v="    43.563.935-3"/>
    <x v="9"/>
    <n v="-52582509"/>
    <n v="0"/>
    <n v="0"/>
    <n v="-52582509"/>
  </r>
  <r>
    <s v="21950502"/>
    <s v="MUTUO NOMINA                  "/>
    <s v="    79.043.872-8"/>
    <x v="18"/>
    <n v="-18320708"/>
    <n v="0"/>
    <n v="0"/>
    <n v="-18320708"/>
  </r>
  <r>
    <s v="21950502"/>
    <s v="MUTUO NOMINA                  "/>
    <s v=" 1.152.694.310-9"/>
    <x v="19"/>
    <n v="-3036000"/>
    <n v="0"/>
    <n v="0"/>
    <n v="-3036000"/>
  </r>
  <r>
    <s v="21950503"/>
    <s v="MUTUO TERCEROS MONEDA EXTRANJE"/>
    <m/>
    <x v="0"/>
    <n v="-12505184.609999999"/>
    <n v="0"/>
    <n v="11722.73"/>
    <n v="-12516907.34"/>
  </r>
  <r>
    <s v="21950503"/>
    <s v="MUTUO TERCEROS MONEDA EXTRANJE"/>
    <s v="    32.529.027-7"/>
    <x v="6"/>
    <n v="-12505184.609999999"/>
    <n v="0"/>
    <n v="11722.73"/>
    <n v="-12516907.34"/>
  </r>
  <r>
    <s v="21950509"/>
    <s v="PRESTAMOS INDIRECTOS          "/>
    <m/>
    <x v="0"/>
    <n v="-178400053"/>
    <n v="0"/>
    <n v="0"/>
    <n v="-178400053"/>
  </r>
  <r>
    <s v="21950509"/>
    <s v="PRESTAMOS INDIRECTOS          "/>
    <s v="    43.563.935-3"/>
    <x v="9"/>
    <n v="-127775446"/>
    <n v="0"/>
    <n v="0"/>
    <n v="-127775446"/>
  </r>
  <r>
    <s v="21950509"/>
    <s v="PRESTAMOS INDIRECTOS          "/>
    <s v="    70.114.601-1"/>
    <x v="10"/>
    <n v="-50624607"/>
    <n v="0"/>
    <n v="0"/>
    <n v="-50624607"/>
  </r>
  <r>
    <s v="21950510"/>
    <s v="OTROS PRESTAMOS               "/>
    <m/>
    <x v="0"/>
    <n v="-45883566.020000003"/>
    <n v="0"/>
    <n v="0"/>
    <n v="-45883566.020000003"/>
  </r>
  <r>
    <s v="21950510"/>
    <s v="OTROS PRESTAMOS               "/>
    <s v="    70.114.601-1"/>
    <x v="10"/>
    <n v="-45883566.020000003"/>
    <n v="0"/>
    <n v="0"/>
    <n v="-45883566.020000003"/>
  </r>
  <r>
    <s v="21950516"/>
    <s v="PRESTAMO-TCR BANCO OCCIDENTE  "/>
    <m/>
    <x v="0"/>
    <n v="-13663963.220000001"/>
    <n v="1242178.48"/>
    <n v="0"/>
    <n v="-12421784.74"/>
  </r>
  <r>
    <s v="21950516"/>
    <s v="PRESTAMO-TCR BANCO OCCIDENTE  "/>
    <s v="   890.300.279-4"/>
    <x v="20"/>
    <n v="-13663963.220000001"/>
    <n v="1242178.48"/>
    <n v="0"/>
    <n v="-12421784.74"/>
  </r>
  <r>
    <s v="21950517"/>
    <s v="PRESTAMO-TCR SCOTIABANK COLPAT"/>
    <m/>
    <x v="0"/>
    <n v="-38775038"/>
    <n v="570209"/>
    <n v="0"/>
    <n v="-38204829"/>
  </r>
  <r>
    <s v="21950517"/>
    <s v="PRESTAMO-TCR SCOTIABANK COLPAT"/>
    <s v="   860.034.594-1"/>
    <x v="21"/>
    <n v="-38775038"/>
    <n v="570209"/>
    <n v="0"/>
    <n v="-38204829"/>
  </r>
  <r>
    <s v="21950518"/>
    <s v="PRESTAMO-TCR BANCOLOMBIA PMEJI"/>
    <m/>
    <x v="0"/>
    <n v="-20346674.859999999"/>
    <n v="2078247"/>
    <n v="0"/>
    <n v="-18268427.859999999"/>
  </r>
  <r>
    <s v="21950518"/>
    <s v="PRESTAMO-TCR BANCOLOMBIA PMEJI"/>
    <s v="   890.903.938-8"/>
    <x v="1"/>
    <n v="-20346674.859999999"/>
    <n v="2078247"/>
    <n v="0"/>
    <n v="-18268427.859999999"/>
  </r>
  <r>
    <s v="21950520"/>
    <s v="PRESTAMO-NATILLERA            "/>
    <m/>
    <x v="0"/>
    <n v="-45230460.780000001"/>
    <n v="6320000"/>
    <n v="5400000"/>
    <n v="-44310460.780000001"/>
  </r>
  <r>
    <s v="21950520"/>
    <s v="PRESTAMO-NATILLERA            "/>
    <s v="    43.082.909-7"/>
    <x v="8"/>
    <n v="-45230460.780000001"/>
    <n v="6320000"/>
    <n v="5400000"/>
    <n v="-44310460.780000001"/>
  </r>
  <r>
    <s v="21950528"/>
    <s v="AVANCES TCRED. BANCO OCCIDENTE"/>
    <m/>
    <x v="0"/>
    <n v="-15761889.68"/>
    <n v="792040.48"/>
    <n v="12000000"/>
    <n v="-26969849.199999999"/>
  </r>
  <r>
    <s v="21950528"/>
    <s v="AVANCES TCRED. BANCO OCCIDENTE"/>
    <s v="   890.300.279-4"/>
    <x v="20"/>
    <n v="-15761889.68"/>
    <n v="792040.48"/>
    <n v="12000000"/>
    <n v="-26969849.199999999"/>
  </r>
  <r>
    <s v="21950530"/>
    <s v="CRED.LIBRE INVERS.BANCOOMEVA  "/>
    <m/>
    <x v="0"/>
    <n v="-24169216"/>
    <n v="207229"/>
    <n v="0"/>
    <n v="-23961987"/>
  </r>
  <r>
    <s v="21950530"/>
    <s v="CRED.LIBRE INVERS.BANCOOMEVA  "/>
    <s v="   900.406.150-5"/>
    <x v="22"/>
    <n v="-24169216"/>
    <n v="207229"/>
    <n v="0"/>
    <n v="-23961987"/>
  </r>
  <r>
    <s v="23                  "/>
    <s v="CUENTAS POR PAGAR             "/>
    <m/>
    <x v="0"/>
    <n v="-2090282181.4000001"/>
    <n v="26289485.93"/>
    <n v="210077894.55000001"/>
    <n v="-2274070590.02"/>
  </r>
  <r>
    <s v="2305                "/>
    <s v="CUENTAS CORRIENTES COMERCIALES"/>
    <m/>
    <x v="0"/>
    <n v="-5324926.42"/>
    <n v="0"/>
    <n v="0"/>
    <n v="-5324926.42"/>
  </r>
  <r>
    <s v="230520              "/>
    <s v="PARTICULARES                  "/>
    <m/>
    <x v="0"/>
    <n v="-5324926.42"/>
    <n v="0"/>
    <n v="0"/>
    <n v="-5324926.42"/>
  </r>
  <r>
    <s v="23052002"/>
    <s v="NUOVO ALIMENTOS               "/>
    <m/>
    <x v="0"/>
    <n v="-5324926.42"/>
    <n v="0"/>
    <n v="0"/>
    <n v="-5324926.42"/>
  </r>
  <r>
    <s v="23052002"/>
    <s v="NUOVO ALIMENTOS               "/>
    <s v="   901.038.686-5"/>
    <x v="23"/>
    <n v="-5324926.42"/>
    <n v="0"/>
    <n v="0"/>
    <n v="-5324926.42"/>
  </r>
  <r>
    <s v="2335                "/>
    <s v="COSTOS Y GASTOS POR PAGAR     "/>
    <m/>
    <x v="0"/>
    <n v="-1145610879.53"/>
    <n v="21803144"/>
    <n v="51487926.369999997"/>
    <n v="-1175295661.9000001"/>
  </r>
  <r>
    <s v="233505"/>
    <s v="GASTOS FINANCIEROS            "/>
    <m/>
    <x v="0"/>
    <n v="-642130777.90999997"/>
    <n v="21803144"/>
    <n v="47436207.93"/>
    <n v="-667763841.84000003"/>
  </r>
  <r>
    <s v="233505"/>
    <s v="GASTOS FINANCIEROS            "/>
    <s v="       675.237-5"/>
    <x v="2"/>
    <n v="0"/>
    <n v="2673750"/>
    <n v="2673750"/>
    <n v="0"/>
  </r>
  <r>
    <s v="233505"/>
    <s v="GASTOS FINANCIEROS            "/>
    <s v="    32.455.369-1"/>
    <x v="5"/>
    <n v="-89166804.090000004"/>
    <n v="0"/>
    <n v="6858984.9299999997"/>
    <n v="-96025789.019999996"/>
  </r>
  <r>
    <s v="233505"/>
    <s v="GASTOS FINANCIEROS            "/>
    <s v="    32.529.027-7"/>
    <x v="6"/>
    <n v="-8752902.3000000007"/>
    <n v="0"/>
    <n v="0"/>
    <n v="-8752902.3000000007"/>
  </r>
  <r>
    <s v="233505"/>
    <s v="GASTOS FINANCIEROS            "/>
    <s v="    42.883.442-3"/>
    <x v="7"/>
    <n v="-4776443.74"/>
    <n v="0"/>
    <n v="669636"/>
    <n v="-5446079.7400000002"/>
  </r>
  <r>
    <s v="233505"/>
    <s v="GASTOS FINANCIEROS            "/>
    <s v="    43.563.935-3"/>
    <x v="9"/>
    <n v="-76531448"/>
    <n v="4860072"/>
    <n v="9759232"/>
    <n v="-81430608"/>
  </r>
  <r>
    <s v="233505"/>
    <s v="GASTOS FINANCIEROS            "/>
    <s v="    70.075.993-5"/>
    <x v="24"/>
    <n v="-63146550"/>
    <n v="0"/>
    <n v="0"/>
    <n v="-63146550"/>
  </r>
  <r>
    <s v="233505"/>
    <s v="GASTOS FINANCIEROS            "/>
    <s v="    70.114.601-1"/>
    <x v="10"/>
    <n v="-186498467"/>
    <n v="51800"/>
    <n v="12414083"/>
    <n v="-198860750"/>
  </r>
  <r>
    <s v="233505"/>
    <s v="GASTOS FINANCIEROS            "/>
    <s v="    98.543.267-6"/>
    <x v="25"/>
    <n v="-113873486.98999999"/>
    <n v="0"/>
    <n v="0"/>
    <n v="-113873486.98999999"/>
  </r>
  <r>
    <s v="233505"/>
    <s v="GASTOS FINANCIEROS            "/>
    <s v="   830.109.772-9"/>
    <x v="11"/>
    <n v="-31731600"/>
    <n v="0"/>
    <n v="1581000"/>
    <n v="-33312600"/>
  </r>
  <r>
    <s v="233505"/>
    <s v="GASTOS FINANCIEROS            "/>
    <s v="   860.034.594-1"/>
    <x v="21"/>
    <n v="-576173"/>
    <n v="576173"/>
    <n v="576199"/>
    <n v="-576199"/>
  </r>
  <r>
    <s v="233505"/>
    <s v="GASTOS FINANCIEROS            "/>
    <s v="   890.300.279-4"/>
    <x v="20"/>
    <n v="0"/>
    <n v="0"/>
    <n v="2615000"/>
    <n v="-2615000"/>
  </r>
  <r>
    <s v="233505"/>
    <s v="GASTOS FINANCIEROS            "/>
    <s v="   890.903.938-8"/>
    <x v="1"/>
    <n v="-56563687.390000001"/>
    <n v="13641349"/>
    <n v="10288323"/>
    <n v="-53210661.390000001"/>
  </r>
  <r>
    <s v="233505"/>
    <s v="GASTOS FINANCIEROS            "/>
    <s v="   890.912.584-2"/>
    <x v="12"/>
    <n v="-4520637.4000000004"/>
    <n v="0"/>
    <n v="0"/>
    <n v="-4520637.4000000004"/>
  </r>
  <r>
    <s v="233505"/>
    <s v="GASTOS FINANCIEROS            "/>
    <s v="   900.642.494-4"/>
    <x v="26"/>
    <n v="-5992578"/>
    <n v="0"/>
    <n v="0"/>
    <n v="-5992578"/>
  </r>
  <r>
    <s v="233510"/>
    <s v="GASTOS LEGALES                "/>
    <m/>
    <x v="0"/>
    <n v="-181000"/>
    <n v="0"/>
    <n v="0"/>
    <n v="-181000"/>
  </r>
  <r>
    <s v="233510"/>
    <s v="GASTOS LEGALES                "/>
    <s v="     8.293.541-9"/>
    <x v="27"/>
    <n v="-181000"/>
    <n v="0"/>
    <n v="0"/>
    <n v="-181000"/>
  </r>
  <r>
    <s v="233520"/>
    <s v="COMISIONES                    "/>
    <m/>
    <x v="0"/>
    <n v="-288394519.02999997"/>
    <n v="0"/>
    <n v="0"/>
    <n v="-288394519.02999997"/>
  </r>
  <r>
    <s v="233520"/>
    <s v="COMISIONES                    "/>
    <s v="   800.203.186-5"/>
    <x v="28"/>
    <n v="-288394519.02999997"/>
    <n v="0"/>
    <n v="0"/>
    <n v="-288394519.02999997"/>
  </r>
  <r>
    <s v="233525"/>
    <s v="HONORARIOS                    "/>
    <m/>
    <x v="0"/>
    <n v="-95829992.049999997"/>
    <n v="0"/>
    <n v="3240000"/>
    <n v="-99069992.049999997"/>
  </r>
  <r>
    <s v="233525"/>
    <s v="HONORARIOS                    "/>
    <s v="     8.293.541-9"/>
    <x v="27"/>
    <n v="-2856000"/>
    <n v="0"/>
    <n v="0"/>
    <n v="-2856000"/>
  </r>
  <r>
    <s v="233525"/>
    <s v="HONORARIOS                    "/>
    <s v="     8.319.482-7"/>
    <x v="29"/>
    <n v="-3600000"/>
    <n v="0"/>
    <n v="0"/>
    <n v="-3600000"/>
  </r>
  <r>
    <s v="233525"/>
    <s v="HONORARIOS                    "/>
    <s v="    70.048.683-2"/>
    <x v="30"/>
    <n v="-5712000"/>
    <n v="0"/>
    <n v="0"/>
    <n v="-5712000"/>
  </r>
  <r>
    <s v="233525"/>
    <s v="HONORARIOS                    "/>
    <s v="    70.114.524-2"/>
    <x v="31"/>
    <n v="-3900000"/>
    <n v="0"/>
    <n v="0"/>
    <n v="-3900000"/>
  </r>
  <r>
    <s v="233525"/>
    <s v="HONORARIOS                    "/>
    <s v="    70.553.661-6"/>
    <x v="32"/>
    <n v="-4284000"/>
    <n v="0"/>
    <n v="0"/>
    <n v="-4284000"/>
  </r>
  <r>
    <s v="233525"/>
    <s v="HONORARIOS                    "/>
    <s v="    71.360.877-4"/>
    <x v="33"/>
    <n v="-4675142"/>
    <n v="0"/>
    <n v="0"/>
    <n v="-4675142"/>
  </r>
  <r>
    <s v="233525"/>
    <s v="HONORARIOS                    "/>
    <s v="   800.015.821-8"/>
    <x v="34"/>
    <n v="-16518600"/>
    <n v="0"/>
    <n v="0"/>
    <n v="-16518600"/>
  </r>
  <r>
    <s v="233525"/>
    <s v="HONORARIOS                    "/>
    <s v="   900.526.227-8"/>
    <x v="35"/>
    <n v="-1944000"/>
    <n v="0"/>
    <n v="0"/>
    <n v="-1944000"/>
  </r>
  <r>
    <s v="233525"/>
    <s v="HONORARIOS                    "/>
    <s v="   900.650.302-2"/>
    <x v="36"/>
    <n v="-46035450.049999997"/>
    <n v="0"/>
    <n v="3240000"/>
    <n v="-49275450.049999997"/>
  </r>
  <r>
    <s v="233525"/>
    <s v="HONORARIOS                    "/>
    <s v="   900.692.039-1"/>
    <x v="37"/>
    <n v="-3304800"/>
    <n v="0"/>
    <n v="0"/>
    <n v="-3304800"/>
  </r>
  <r>
    <s v="233525"/>
    <s v="HONORARIOS                    "/>
    <s v=" 1.039.446.866-9"/>
    <x v="38"/>
    <n v="-3000000"/>
    <n v="0"/>
    <n v="0"/>
    <n v="-3000000"/>
  </r>
  <r>
    <s v="233540"/>
    <s v="ARRENDAMIENTOS                "/>
    <m/>
    <x v="0"/>
    <n v="-39586578"/>
    <n v="0"/>
    <n v="0"/>
    <n v="-39586578"/>
  </r>
  <r>
    <s v="233540"/>
    <s v="ARRENDAMIENTOS                "/>
    <s v="    38.142.539-5"/>
    <x v="39"/>
    <n v="-19793289"/>
    <n v="0"/>
    <n v="0"/>
    <n v="-19793289"/>
  </r>
  <r>
    <s v="233540"/>
    <s v="ARRENDAMIENTOS                "/>
    <s v="    80.414.247-0"/>
    <x v="40"/>
    <n v="-19793289"/>
    <n v="0"/>
    <n v="0"/>
    <n v="-19793289"/>
  </r>
  <r>
    <s v="233550"/>
    <s v="SERVICIOS PUBLICOS            "/>
    <m/>
    <x v="0"/>
    <n v="0"/>
    <n v="0"/>
    <n v="413593.44"/>
    <n v="-413593.44"/>
  </r>
  <r>
    <s v="233550"/>
    <s v="SERVICIOS PUBLICOS            "/>
    <s v="   800.153.993-7"/>
    <x v="41"/>
    <n v="0"/>
    <n v="0"/>
    <n v="413593.44"/>
    <n v="-413593.44"/>
  </r>
  <r>
    <s v="233555"/>
    <s v="SEGUROS                       "/>
    <m/>
    <x v="0"/>
    <n v="-56570948.590000004"/>
    <n v="0"/>
    <n v="398125"/>
    <n v="-56969073.590000004"/>
  </r>
  <r>
    <s v="233555"/>
    <s v="SEGUROS                       "/>
    <s v="   860.037.707-9"/>
    <x v="42"/>
    <n v="-54978448.590000004"/>
    <n v="0"/>
    <n v="0"/>
    <n v="-54978448.590000004"/>
  </r>
  <r>
    <s v="233555"/>
    <s v="SEGUROS                       "/>
    <s v="   890.908.570-4"/>
    <x v="43"/>
    <n v="-1592500"/>
    <n v="0"/>
    <n v="398125"/>
    <n v="-1990625"/>
  </r>
  <r>
    <s v="233595              "/>
    <s v="OTROS                         "/>
    <m/>
    <x v="0"/>
    <n v="-22917063.949999999"/>
    <n v="0"/>
    <n v="0"/>
    <n v="-22917063.949999999"/>
  </r>
  <r>
    <s v="23359506"/>
    <s v="LICENCIAS                     "/>
    <m/>
    <x v="0"/>
    <n v="-3288299.95"/>
    <n v="0"/>
    <n v="0"/>
    <n v="-3288299.95"/>
  </r>
  <r>
    <s v="23359506"/>
    <s v="LICENCIAS                     "/>
    <s v="   830.048.145-8"/>
    <x v="44"/>
    <n v="-990794"/>
    <n v="0"/>
    <n v="0"/>
    <n v="-990794"/>
  </r>
  <r>
    <s v="23359506"/>
    <s v="LICENCIAS                     "/>
    <s v="    IE6364992H  "/>
    <x v="45"/>
    <n v="-123500"/>
    <n v="0"/>
    <n v="0"/>
    <n v="-123500"/>
  </r>
  <r>
    <s v="23359506"/>
    <s v="LICENCIAS                     "/>
    <s v="   DE245838579  "/>
    <x v="46"/>
    <n v="-2174005.9500000002"/>
    <n v="0"/>
    <n v="0"/>
    <n v="-2174005.9500000002"/>
  </r>
  <r>
    <s v="23359511"/>
    <s v="REEMBOLSO DE GASTOS           "/>
    <m/>
    <x v="0"/>
    <n v="-11631814"/>
    <n v="0"/>
    <n v="0"/>
    <n v="-11631814"/>
  </r>
  <r>
    <s v="23359511"/>
    <s v="REEMBOLSO DE GASTOS           "/>
    <s v="    79.154.940-7"/>
    <x v="47"/>
    <n v="-9661114"/>
    <n v="0"/>
    <n v="0"/>
    <n v="-9661114"/>
  </r>
  <r>
    <s v="23359511"/>
    <s v="REEMBOLSO DE GASTOS           "/>
    <s v="    79.245.575-2"/>
    <x v="48"/>
    <n v="-1970700"/>
    <n v="0"/>
    <n v="0"/>
    <n v="-1970700"/>
  </r>
  <r>
    <s v="23359512"/>
    <s v="RESTAURANTE Y CAFETERIA       "/>
    <m/>
    <x v="0"/>
    <n v="0"/>
    <n v="0"/>
    <n v="0"/>
    <n v="0"/>
  </r>
  <r>
    <s v="23359516"/>
    <s v="HERRAMNIENTAS, RPTOS, ACCESORI"/>
    <m/>
    <x v="0"/>
    <n v="-7996950"/>
    <n v="0"/>
    <n v="0"/>
    <n v="-7996950"/>
  </r>
  <r>
    <s v="23359516"/>
    <s v="HERRAMNIENTAS, RPTOS, ACCESORI"/>
    <s v="    70.114.601-1"/>
    <x v="10"/>
    <n v="-7996950"/>
    <n v="0"/>
    <n v="0"/>
    <n v="-7996950"/>
  </r>
  <r>
    <s v="23359517"/>
    <s v="PARQUEADEROS                  "/>
    <m/>
    <x v="0"/>
    <n v="0"/>
    <n v="0"/>
    <n v="0"/>
    <n v="0"/>
  </r>
  <r>
    <s v="23359518"/>
    <s v="OTRAS ATENCIONES              "/>
    <m/>
    <x v="0"/>
    <n v="0"/>
    <n v="0"/>
    <n v="0"/>
    <n v="0"/>
  </r>
  <r>
    <s v="2345                "/>
    <s v="ACREEDORES OFICIALES          "/>
    <m/>
    <x v="0"/>
    <n v="-537084000"/>
    <n v="0"/>
    <n v="150931000"/>
    <n v="-688015000"/>
  </r>
  <r>
    <s v="234505              "/>
    <s v="RETENCION EN LA FUENTE        "/>
    <m/>
    <x v="0"/>
    <n v="-398622000"/>
    <n v="0"/>
    <n v="124139000"/>
    <n v="-522761000"/>
  </r>
  <r>
    <s v="23450501"/>
    <s v="IMPUESTO FACILIDAD DE PAGO    "/>
    <m/>
    <x v="0"/>
    <n v="-228542000"/>
    <n v="0"/>
    <n v="0"/>
    <n v="-228542000"/>
  </r>
  <r>
    <s v="23450501"/>
    <s v="IMPUESTO FACILIDAD DE PAGO    "/>
    <s v="   800.197.268-4"/>
    <x v="49"/>
    <n v="-228542000"/>
    <n v="0"/>
    <n v="0"/>
    <n v="-228542000"/>
  </r>
  <r>
    <s v="23450502"/>
    <s v="INTERESES FACILIDAD DE PAGO   "/>
    <m/>
    <x v="0"/>
    <n v="-46079000"/>
    <n v="0"/>
    <n v="26770750"/>
    <n v="-72849750"/>
  </r>
  <r>
    <s v="23450502"/>
    <s v="INTERESES FACILIDAD DE PAGO   "/>
    <s v="   800.197.268-4"/>
    <x v="49"/>
    <n v="-46079000"/>
    <n v="0"/>
    <n v="26770750"/>
    <n v="-72849750"/>
  </r>
  <r>
    <s v="23450503"/>
    <s v="SANCION FACILIDAD DE PAGO     "/>
    <m/>
    <x v="0"/>
    <n v="-12805000"/>
    <n v="0"/>
    <n v="79196250"/>
    <n v="-92001250"/>
  </r>
  <r>
    <s v="23450503"/>
    <s v="SANCION FACILIDAD DE PAGO     "/>
    <s v="   800.197.268-4"/>
    <x v="49"/>
    <n v="-12805000"/>
    <n v="0"/>
    <n v="79196250"/>
    <n v="-92001250"/>
  </r>
  <r>
    <s v="23450504"/>
    <s v="INTERESES FACILIDAD DE PAGO/23"/>
    <m/>
    <x v="0"/>
    <n v="-33330000"/>
    <n v="0"/>
    <n v="1962000"/>
    <n v="-35292000"/>
  </r>
  <r>
    <s v="23450504"/>
    <s v="INTERESES FACILIDAD DE PAGO/23"/>
    <s v="   800.197.268-4"/>
    <x v="49"/>
    <n v="-33330000"/>
    <n v="0"/>
    <n v="1962000"/>
    <n v="-35292000"/>
  </r>
  <r>
    <s v="23450505"/>
    <s v="SANCION FACILIDAD DE PAGO/23  "/>
    <m/>
    <x v="0"/>
    <n v="-71175000"/>
    <n v="0"/>
    <n v="11110000"/>
    <n v="-82285000"/>
  </r>
  <r>
    <s v="23450505"/>
    <s v="SANCION FACILIDAD DE PAGO/23  "/>
    <s v="   800.197.268-4"/>
    <x v="49"/>
    <n v="-71175000"/>
    <n v="0"/>
    <n v="11110000"/>
    <n v="-82285000"/>
  </r>
  <r>
    <s v="23450506"/>
    <s v="INTERESES FACILIDAD DE PAGO/24"/>
    <m/>
    <x v="0"/>
    <n v="-1968000"/>
    <n v="0"/>
    <n v="1346000"/>
    <n v="-3314000"/>
  </r>
  <r>
    <s v="23450506"/>
    <s v="INTERESES FACILIDAD DE PAGO/24"/>
    <s v="   800.197.268-4"/>
    <x v="49"/>
    <n v="-1968000"/>
    <n v="0"/>
    <n v="1346000"/>
    <n v="-3314000"/>
  </r>
  <r>
    <s v="23450507"/>
    <s v="SANCION FACILIDAD DE PAGO/24  "/>
    <m/>
    <x v="0"/>
    <n v="-4723000"/>
    <n v="0"/>
    <n v="3754000"/>
    <n v="-8477000"/>
  </r>
  <r>
    <s v="23450507"/>
    <s v="SANCION FACILIDAD DE PAGO/24  "/>
    <s v="   800.197.268-4"/>
    <x v="49"/>
    <n v="-4723000"/>
    <n v="0"/>
    <n v="3754000"/>
    <n v="-8477000"/>
  </r>
  <r>
    <s v="234510              "/>
    <s v="IMPUESTO A LAS VENTAS         "/>
    <m/>
    <x v="0"/>
    <n v="-138462000"/>
    <n v="0"/>
    <n v="26792000"/>
    <n v="-165254000"/>
  </r>
  <r>
    <s v="23451001"/>
    <s v="IMPUESTO FACILIDAD DE PAGO    "/>
    <m/>
    <x v="0"/>
    <n v="-88994000"/>
    <n v="0"/>
    <n v="0"/>
    <n v="-88994000"/>
  </r>
  <r>
    <s v="23451001"/>
    <s v="IMPUESTO FACILIDAD DE PAGO    "/>
    <s v="   800.197.268-4"/>
    <x v="49"/>
    <n v="-88994000"/>
    <n v="0"/>
    <n v="0"/>
    <n v="-88994000"/>
  </r>
  <r>
    <s v="23451002"/>
    <s v="INTERESES FACILIDAD DE PAGO   "/>
    <m/>
    <x v="0"/>
    <n v="-18850000"/>
    <n v="0"/>
    <n v="18664000"/>
    <n v="-37514000"/>
  </r>
  <r>
    <s v="23451002"/>
    <s v="INTERESES FACILIDAD DE PAGO   "/>
    <s v="   800.197.268-4"/>
    <x v="49"/>
    <n v="-18850000"/>
    <n v="0"/>
    <n v="18664000"/>
    <n v="-37514000"/>
  </r>
  <r>
    <s v="23451003"/>
    <s v="INTERESES FACILIDAD DE PAGO/23"/>
    <m/>
    <x v="0"/>
    <n v="-29981000"/>
    <n v="0"/>
    <n v="6708000"/>
    <n v="-36689000"/>
  </r>
  <r>
    <s v="23451003"/>
    <s v="INTERESES FACILIDAD DE PAGO/23"/>
    <s v="   800.197.268-4"/>
    <x v="49"/>
    <n v="-29981000"/>
    <n v="0"/>
    <n v="6708000"/>
    <n v="-36689000"/>
  </r>
  <r>
    <s v="23451004"/>
    <s v="INTERESES FACILIDAD DE PAGO/24"/>
    <m/>
    <x v="0"/>
    <n v="-637000"/>
    <n v="0"/>
    <n v="1420000"/>
    <n v="-2057000"/>
  </r>
  <r>
    <s v="23451004"/>
    <s v="INTERESES FACILIDAD DE PAGO/24"/>
    <s v="   800.197.268-4"/>
    <x v="49"/>
    <n v="-637000"/>
    <n v="0"/>
    <n v="1420000"/>
    <n v="-2057000"/>
  </r>
  <r>
    <s v="2365                "/>
    <s v="RETENCION EN LA FUENTE        "/>
    <m/>
    <x v="0"/>
    <n v="-175674997.16999999"/>
    <n v="4393518.43"/>
    <n v="6355640.6799999997"/>
    <n v="-177637119.41999999"/>
  </r>
  <r>
    <s v="236505              "/>
    <s v="SALARIOS Y PAGOS LABORALES    "/>
    <m/>
    <x v="0"/>
    <n v="-2027000"/>
    <n v="2027000"/>
    <n v="0"/>
    <n v="0"/>
  </r>
  <r>
    <s v="23650505"/>
    <s v="SALARIOS ART. 383             "/>
    <m/>
    <x v="0"/>
    <n v="-16216000"/>
    <n v="0"/>
    <n v="0"/>
    <n v="-16216000"/>
  </r>
  <r>
    <s v="23650505"/>
    <s v="SALARIOS ART. 383             "/>
    <s v="    43.563.935-3"/>
    <x v="9"/>
    <n v="-16216000"/>
    <n v="0"/>
    <n v="0"/>
    <n v="-16216000"/>
  </r>
  <r>
    <s v="23650590"/>
    <s v="PAGOS                         "/>
    <m/>
    <x v="0"/>
    <n v="14189000"/>
    <n v="2027000"/>
    <n v="0"/>
    <n v="16216000"/>
  </r>
  <r>
    <s v="23650590"/>
    <s v="PAGOS                         "/>
    <s v="   800.197.268-4"/>
    <x v="49"/>
    <n v="14189000"/>
    <n v="2027000"/>
    <n v="0"/>
    <n v="16216000"/>
  </r>
  <r>
    <s v="236515              "/>
    <s v="HONORARIOS                    "/>
    <m/>
    <x v="0"/>
    <n v="-330000"/>
    <n v="330000"/>
    <n v="330000"/>
    <n v="-330000"/>
  </r>
  <r>
    <s v="23651511"/>
    <s v="HONORARIOS - 11%              "/>
    <m/>
    <x v="0"/>
    <n v="-2640000"/>
    <n v="0"/>
    <n v="330000"/>
    <n v="-2970000"/>
  </r>
  <r>
    <s v="23651511"/>
    <s v="HONORARIOS - 11%              "/>
    <s v="   900.650.302-2"/>
    <x v="36"/>
    <n v="-2640000"/>
    <n v="0"/>
    <n v="330000"/>
    <n v="-2970000"/>
  </r>
  <r>
    <s v="23651590"/>
    <s v="PAGOS                         "/>
    <m/>
    <x v="0"/>
    <n v="2310000"/>
    <n v="330000"/>
    <n v="0"/>
    <n v="2640000"/>
  </r>
  <r>
    <s v="23651590"/>
    <s v="PAGOS                         "/>
    <s v="   800.197.268-4"/>
    <x v="49"/>
    <n v="2310000"/>
    <n v="330000"/>
    <n v="0"/>
    <n v="2640000"/>
  </r>
  <r>
    <s v="236525              "/>
    <s v="SERVICIOS                     "/>
    <m/>
    <x v="0"/>
    <n v="0"/>
    <n v="0"/>
    <n v="0"/>
    <n v="0"/>
  </r>
  <r>
    <s v="23652536"/>
    <s v="SERVICIOS - 3.5% LICENCIAMIENT"/>
    <m/>
    <x v="0"/>
    <n v="-240634"/>
    <n v="0"/>
    <n v="0"/>
    <n v="-240634"/>
  </r>
  <r>
    <s v="23652536"/>
    <s v="SERVICIOS - 3.5% LICENCIAMIENT"/>
    <s v="    71.360.877-4"/>
    <x v="33"/>
    <n v="-240634"/>
    <n v="0"/>
    <n v="0"/>
    <n v="-240634"/>
  </r>
  <r>
    <s v="23652590"/>
    <s v="PAGOS                         "/>
    <m/>
    <x v="0"/>
    <n v="240634"/>
    <n v="0"/>
    <n v="0"/>
    <n v="240634"/>
  </r>
  <r>
    <s v="23652590"/>
    <s v="PAGOS                         "/>
    <s v="   800.197.268-4"/>
    <x v="49"/>
    <n v="240634"/>
    <n v="0"/>
    <n v="0"/>
    <n v="240634"/>
  </r>
  <r>
    <s v="236530              "/>
    <s v="ARRENDAMIENTOS                "/>
    <m/>
    <x v="0"/>
    <n v="0"/>
    <n v="0"/>
    <n v="0"/>
    <n v="0"/>
  </r>
  <r>
    <s v="23653035"/>
    <s v="ARRENDAMIENTOS - 3.5%         "/>
    <m/>
    <x v="0"/>
    <n v="-1214892"/>
    <n v="0"/>
    <n v="0"/>
    <n v="-1214892"/>
  </r>
  <r>
    <s v="23653035"/>
    <s v="ARRENDAMIENTOS - 3.5%         "/>
    <s v="    38.142.539-5"/>
    <x v="39"/>
    <n v="-607446"/>
    <n v="0"/>
    <n v="0"/>
    <n v="-607446"/>
  </r>
  <r>
    <s v="23653035"/>
    <s v="ARRENDAMIENTOS - 3.5%         "/>
    <s v="    80.414.247-0"/>
    <x v="40"/>
    <n v="-607446"/>
    <n v="0"/>
    <n v="0"/>
    <n v="-607446"/>
  </r>
  <r>
    <s v="23653090"/>
    <s v="PAGOS                         "/>
    <m/>
    <x v="0"/>
    <n v="1214892"/>
    <n v="0"/>
    <n v="0"/>
    <n v="1214892"/>
  </r>
  <r>
    <s v="23653090"/>
    <s v="PAGOS                         "/>
    <s v="   800.197.268-4"/>
    <x v="49"/>
    <n v="1214892"/>
    <n v="0"/>
    <n v="0"/>
    <n v="1214892"/>
  </r>
  <r>
    <s v="236535              "/>
    <s v="RENDIMIENTOS FINANCIEROS      "/>
    <m/>
    <x v="0"/>
    <n v="-1930126.43"/>
    <n v="1930126.43"/>
    <n v="1478103.68"/>
    <n v="-1478103.68"/>
  </r>
  <r>
    <s v="23653507"/>
    <s v="REND. FROS 7%                 "/>
    <m/>
    <x v="0"/>
    <n v="-17125853.559999999"/>
    <n v="0"/>
    <n v="1478103.68"/>
    <n v="-18603957.239999998"/>
  </r>
  <r>
    <s v="23653507"/>
    <s v="REND. FROS 7%                 "/>
    <s v="       675.237-5"/>
    <x v="2"/>
    <n v="-1610000"/>
    <n v="0"/>
    <n v="201250"/>
    <n v="-1811250"/>
  </r>
  <r>
    <s v="23653507"/>
    <s v="REND. FROS 7%                 "/>
    <s v="    32.455.369-1"/>
    <x v="5"/>
    <n v="-4130141.44"/>
    <n v="0"/>
    <n v="516267.68"/>
    <n v="-4646409.12"/>
  </r>
  <r>
    <s v="23653507"/>
    <s v="REND. FROS 7%                 "/>
    <s v="    43.563.935-3"/>
    <x v="9"/>
    <n v="-2529403"/>
    <n v="0"/>
    <n v="266214"/>
    <n v="-2795617"/>
  </r>
  <r>
    <s v="23653507"/>
    <s v="REND. FROS 7%                 "/>
    <s v="    70.114.601-1"/>
    <x v="10"/>
    <n v="-3444171"/>
    <n v="0"/>
    <n v="375372"/>
    <n v="-3819543"/>
  </r>
  <r>
    <s v="23653507"/>
    <s v="REND. FROS 7%                 "/>
    <s v="    70.555.662-2"/>
    <x v="50"/>
    <n v="-16807.5"/>
    <n v="0"/>
    <n v="0"/>
    <n v="-16807.5"/>
  </r>
  <r>
    <s v="23653507"/>
    <s v="REND. FROS 7%                 "/>
    <s v="   830.109.772-9"/>
    <x v="11"/>
    <n v="-952000"/>
    <n v="0"/>
    <n v="119000"/>
    <n v="-1071000"/>
  </r>
  <r>
    <s v="23653507"/>
    <s v="REND. FROS 7%                 "/>
    <s v="   900.642.494-4"/>
    <x v="26"/>
    <n v="-807356"/>
    <n v="0"/>
    <n v="0"/>
    <n v="-807356"/>
  </r>
  <r>
    <s v="23653507"/>
    <s v="REND. FROS 7%                 "/>
    <s v="   900.678.425-1"/>
    <x v="13"/>
    <n v="-3635974.62"/>
    <n v="0"/>
    <n v="0"/>
    <n v="-3635974.62"/>
  </r>
  <r>
    <s v="23653590"/>
    <s v="PAGOS                         "/>
    <m/>
    <x v="0"/>
    <n v="15195727.130000001"/>
    <n v="1930126.43"/>
    <n v="0"/>
    <n v="17125853.559999999"/>
  </r>
  <r>
    <s v="23653590"/>
    <s v="PAGOS                         "/>
    <s v="   800.197.268-4"/>
    <x v="49"/>
    <n v="15195727.130000001"/>
    <n v="1930126.43"/>
    <n v="0"/>
    <n v="17125853.559999999"/>
  </r>
  <r>
    <s v="236575              "/>
    <s v="AUTORETENCIONES               "/>
    <m/>
    <x v="0"/>
    <n v="-106392"/>
    <n v="106392"/>
    <n v="154537"/>
    <n v="-154537"/>
  </r>
  <r>
    <s v="23657506"/>
    <s v="AUTORETENCION RENTA 1.10%     "/>
    <m/>
    <x v="0"/>
    <n v="-1880330"/>
    <n v="0"/>
    <n v="154537"/>
    <n v="-2034867"/>
  </r>
  <r>
    <s v="23657506"/>
    <s v="AUTORETENCION RENTA 1.10%     "/>
    <s v="   800.197.268-4"/>
    <x v="49"/>
    <n v="-1880330"/>
    <n v="0"/>
    <n v="154537"/>
    <n v="-2034867"/>
  </r>
  <r>
    <s v="23657590"/>
    <s v="PAGOS                         "/>
    <m/>
    <x v="0"/>
    <n v="1773938"/>
    <n v="106392"/>
    <n v="0"/>
    <n v="1880330"/>
  </r>
  <r>
    <s v="23657590"/>
    <s v="PAGOS                         "/>
    <s v="   800.197.268-4"/>
    <x v="49"/>
    <n v="1773938"/>
    <n v="106392"/>
    <n v="0"/>
    <n v="1880330"/>
  </r>
  <r>
    <s v="236590              "/>
    <s v="PAGOS RETENCION EN LA FUENTE  "/>
    <m/>
    <x v="0"/>
    <n v="-171281478.74000001"/>
    <n v="0"/>
    <n v="4393000"/>
    <n v="-175674478.74000001"/>
  </r>
  <r>
    <s v="23659001"/>
    <s v="PAGOS RTE FTE AÑO 2022        "/>
    <m/>
    <x v="0"/>
    <n v="-25262000"/>
    <n v="0"/>
    <n v="0"/>
    <n v="-25262000"/>
  </r>
  <r>
    <s v="23659001"/>
    <s v="PAGOS RTE FTE AÑO 2022        "/>
    <s v="   800.197.268-4"/>
    <x v="49"/>
    <n v="-25262000"/>
    <n v="0"/>
    <n v="0"/>
    <n v="-25262000"/>
  </r>
  <r>
    <s v="23659002"/>
    <s v="PAGOS RTE FTE AÑO 2023        "/>
    <m/>
    <x v="0"/>
    <n v="-111098478.73999999"/>
    <n v="0"/>
    <n v="0"/>
    <n v="-111098478.73999999"/>
  </r>
  <r>
    <s v="23659002"/>
    <s v="PAGOS RTE FTE AÑO 2023        "/>
    <s v="   800.197.268-4"/>
    <x v="49"/>
    <n v="-111098478.73999999"/>
    <n v="0"/>
    <n v="0"/>
    <n v="-111098478.73999999"/>
  </r>
  <r>
    <s v="23659003"/>
    <s v="PAGOS RTE FTE AÑO 2024        "/>
    <m/>
    <x v="0"/>
    <n v="-34921000"/>
    <n v="0"/>
    <n v="4393000"/>
    <n v="-39314000"/>
  </r>
  <r>
    <s v="23659003"/>
    <s v="PAGOS RTE FTE AÑO 2024        "/>
    <s v="   800.197.268-4"/>
    <x v="49"/>
    <n v="-34921000"/>
    <n v="0"/>
    <n v="4393000"/>
    <n v="-39314000"/>
  </r>
  <r>
    <s v="2370                "/>
    <s v="RETEN. Y APORTES DE NÓMINA    "/>
    <m/>
    <x v="0"/>
    <n v="-226587378.28"/>
    <n v="0"/>
    <n v="1210504"/>
    <n v="-227797882.28"/>
  </r>
  <r>
    <s v="237005              "/>
    <s v="APORTES ENTID PROM SALUD EPS  "/>
    <m/>
    <x v="0"/>
    <n v="-50143744"/>
    <n v="0"/>
    <n v="197456"/>
    <n v="-50341200"/>
  </r>
  <r>
    <s v="23700502"/>
    <s v="EPS SURA                      "/>
    <m/>
    <x v="0"/>
    <n v="-49431656"/>
    <n v="0"/>
    <n v="197456"/>
    <n v="-49629112"/>
  </r>
  <r>
    <s v="23700502"/>
    <s v="EPS SURA                      "/>
    <s v="    43.082.909-7"/>
    <x v="8"/>
    <n v="-1579648"/>
    <n v="0"/>
    <n v="197456"/>
    <n v="-1777104"/>
  </r>
  <r>
    <s v="23700502"/>
    <s v="EPS SURA                      "/>
    <s v="    43.563.935-3"/>
    <x v="9"/>
    <n v="-3785600"/>
    <n v="0"/>
    <n v="0"/>
    <n v="-3785600"/>
  </r>
  <r>
    <s v="23700502"/>
    <s v="EPS SURA                      "/>
    <s v="   800.088.702-2"/>
    <x v="51"/>
    <n v="-8044400"/>
    <n v="0"/>
    <n v="0"/>
    <n v="-8044400"/>
  </r>
  <r>
    <s v="23700502"/>
    <s v="EPS SURA                      "/>
    <s v="   900.346.569-9"/>
    <x v="52"/>
    <n v="-35758008"/>
    <n v="0"/>
    <n v="0"/>
    <n v="-35758008"/>
  </r>
  <r>
    <s v="23700502"/>
    <s v="EPS SURA                      "/>
    <s v=" 1.152.694.310-9"/>
    <x v="19"/>
    <n v="-264000"/>
    <n v="0"/>
    <n v="0"/>
    <n v="-264000"/>
  </r>
  <r>
    <s v="23700503"/>
    <s v="COMPENSAR                     "/>
    <m/>
    <x v="0"/>
    <n v="-648088"/>
    <n v="0"/>
    <n v="0"/>
    <n v="-648088"/>
  </r>
  <r>
    <s v="23700503"/>
    <s v="COMPENSAR                     "/>
    <s v="   900.346.569-9"/>
    <x v="52"/>
    <n v="-648088"/>
    <n v="0"/>
    <n v="0"/>
    <n v="-648088"/>
  </r>
  <r>
    <s v="23700506"/>
    <s v="NUEVA EPS                     "/>
    <m/>
    <x v="0"/>
    <n v="-64000"/>
    <n v="0"/>
    <n v="0"/>
    <n v="-64000"/>
  </r>
  <r>
    <s v="23700506"/>
    <s v="NUEVA EPS                     "/>
    <s v="   900.346.569-9"/>
    <x v="52"/>
    <n v="-64000"/>
    <n v="0"/>
    <n v="0"/>
    <n v="-64000"/>
  </r>
  <r>
    <s v="237006              "/>
    <s v="APORT ADMIN RIESGOS PROF ARP  "/>
    <m/>
    <x v="0"/>
    <n v="-2694402.76"/>
    <n v="0"/>
    <n v="25768"/>
    <n v="-2720170.76"/>
  </r>
  <r>
    <s v="23700601"/>
    <s v="A.R.P.SURA                    "/>
    <m/>
    <x v="0"/>
    <n v="-2694402.76"/>
    <n v="0"/>
    <n v="25768"/>
    <n v="-2720170.76"/>
  </r>
  <r>
    <s v="23700601"/>
    <s v="A.R.P.SURA                    "/>
    <s v="   890.903.790-5"/>
    <x v="53"/>
    <n v="-2694402.76"/>
    <n v="0"/>
    <n v="25768"/>
    <n v="-2720170.76"/>
  </r>
  <r>
    <s v="237010              "/>
    <s v="APORT ICBF SENA CAJAS COMPENS "/>
    <m/>
    <x v="0"/>
    <n v="-41501356"/>
    <n v="0"/>
    <n v="197456"/>
    <n v="-41698812"/>
  </r>
  <r>
    <s v="23701001"/>
    <s v="APORTES I.C.B.F.              "/>
    <m/>
    <x v="0"/>
    <n v="-11176440"/>
    <n v="0"/>
    <n v="0"/>
    <n v="-11176440"/>
  </r>
  <r>
    <s v="23701001"/>
    <s v="APORTES I.C.B.F.              "/>
    <s v="   899.999.239-2"/>
    <x v="54"/>
    <n v="-11176440"/>
    <n v="0"/>
    <n v="0"/>
    <n v="-11176440"/>
  </r>
  <r>
    <s v="23701002"/>
    <s v="APORTES SENA                  "/>
    <m/>
    <x v="0"/>
    <n v="-7452260"/>
    <n v="0"/>
    <n v="0"/>
    <n v="-7452260"/>
  </r>
  <r>
    <s v="23701002"/>
    <s v="APORTES SENA                  "/>
    <s v="   899.999.034-1"/>
    <x v="55"/>
    <n v="-7452260"/>
    <n v="0"/>
    <n v="0"/>
    <n v="-7452260"/>
  </r>
  <r>
    <s v="23701003"/>
    <s v="APORTES COMFAMA               "/>
    <m/>
    <x v="0"/>
    <n v="-18069936"/>
    <n v="0"/>
    <n v="197456"/>
    <n v="-18267392"/>
  </r>
  <r>
    <s v="23701003"/>
    <s v="APORTES COMFAMA               "/>
    <s v="   890.900.841-9"/>
    <x v="56"/>
    <n v="-18069936"/>
    <n v="0"/>
    <n v="197456"/>
    <n v="-18267392"/>
  </r>
  <r>
    <s v="23701004"/>
    <s v="APORTES COMPENSAR             "/>
    <m/>
    <x v="0"/>
    <n v="-4802720"/>
    <n v="0"/>
    <n v="0"/>
    <n v="-4802720"/>
  </r>
  <r>
    <s v="23701004"/>
    <s v="APORTES COMPENSAR             "/>
    <s v="   860.066.942-7"/>
    <x v="57"/>
    <n v="-4802720"/>
    <n v="0"/>
    <n v="0"/>
    <n v="-4802720"/>
  </r>
  <r>
    <s v="237045              "/>
    <s v="FONDOS                        "/>
    <m/>
    <x v="0"/>
    <n v="-82247875.519999996"/>
    <n v="0"/>
    <n v="789824"/>
    <n v="-83037699.519999996"/>
  </r>
  <r>
    <s v="23704501"/>
    <s v="PROTECCION                    "/>
    <m/>
    <x v="0"/>
    <n v="-6653664"/>
    <n v="0"/>
    <n v="0"/>
    <n v="-6653664"/>
  </r>
  <r>
    <s v="23704501"/>
    <s v="PROTECCION                    "/>
    <s v="   800.229.739-0"/>
    <x v="58"/>
    <n v="-792000"/>
    <n v="0"/>
    <n v="0"/>
    <n v="-792000"/>
  </r>
  <r>
    <s v="23704501"/>
    <s v="PROTECCION                    "/>
    <s v="   900.346.569-9"/>
    <x v="52"/>
    <n v="-5597664"/>
    <n v="0"/>
    <n v="0"/>
    <n v="-5597664"/>
  </r>
  <r>
    <s v="23704501"/>
    <s v="PROTECCION                    "/>
    <s v=" 1.152.694.310-9"/>
    <x v="19"/>
    <n v="-264000"/>
    <n v="0"/>
    <n v="0"/>
    <n v="-264000"/>
  </r>
  <r>
    <s v="23704502"/>
    <s v="PORVENIR                      "/>
    <m/>
    <x v="0"/>
    <n v="-12888860"/>
    <n v="0"/>
    <n v="0"/>
    <n v="-12888860"/>
  </r>
  <r>
    <s v="23704502"/>
    <s v="PORVENIR                      "/>
    <s v="    43.082.909-7"/>
    <x v="8"/>
    <n v="-197456"/>
    <n v="0"/>
    <n v="0"/>
    <n v="-197456"/>
  </r>
  <r>
    <s v="23704502"/>
    <s v="PORVENIR                      "/>
    <s v="   800.224.808-8"/>
    <x v="59"/>
    <n v="-592368"/>
    <n v="0"/>
    <n v="0"/>
    <n v="-592368"/>
  </r>
  <r>
    <s v="23704502"/>
    <s v="PORVENIR                      "/>
    <s v="   900.346.569-9"/>
    <x v="52"/>
    <n v="-12099036"/>
    <n v="0"/>
    <n v="0"/>
    <n v="-12099036"/>
  </r>
  <r>
    <s v="23704503"/>
    <s v="COLPENSIONES                  "/>
    <m/>
    <x v="0"/>
    <n v="-51625451.520000003"/>
    <n v="0"/>
    <n v="789824"/>
    <n v="-52415275.520000003"/>
  </r>
  <r>
    <s v="23704503"/>
    <s v="COLPENSIONES                  "/>
    <s v="    43.082.909-7"/>
    <x v="8"/>
    <n v="-1382192"/>
    <n v="0"/>
    <n v="197456"/>
    <n v="-1579648"/>
  </r>
  <r>
    <s v="23704503"/>
    <s v="COLPENSIONES                  "/>
    <s v="    43.563.935-3"/>
    <x v="9"/>
    <n v="-4732000"/>
    <n v="0"/>
    <n v="0"/>
    <n v="-4732000"/>
  </r>
  <r>
    <s v="23704503"/>
    <s v="COLPENSIONES                  "/>
    <s v="   900.336.004-7"/>
    <x v="60"/>
    <n v="-15503376"/>
    <n v="0"/>
    <n v="592368"/>
    <n v="-16095744"/>
  </r>
  <r>
    <s v="23704503"/>
    <s v="COLPENSIONES                  "/>
    <s v="   900.346.569-9"/>
    <x v="52"/>
    <n v="-30007883.52"/>
    <n v="0"/>
    <n v="0"/>
    <n v="-30007883.52"/>
  </r>
  <r>
    <s v="23704504"/>
    <s v="OLD MUTUAL                    "/>
    <m/>
    <x v="0"/>
    <n v="-10823900"/>
    <n v="0"/>
    <n v="0"/>
    <n v="-10823900"/>
  </r>
  <r>
    <s v="23704504"/>
    <s v="OLD MUTUAL                    "/>
    <s v="   900.346.569-9"/>
    <x v="52"/>
    <n v="-10823900"/>
    <n v="0"/>
    <n v="0"/>
    <n v="-10823900"/>
  </r>
  <r>
    <s v="23704505"/>
    <s v="COLFONDOS                     "/>
    <m/>
    <x v="0"/>
    <n v="-256000"/>
    <n v="0"/>
    <n v="0"/>
    <n v="-256000"/>
  </r>
  <r>
    <s v="23704505"/>
    <s v="COLFONDOS                     "/>
    <s v="   900.346.569-9"/>
    <x v="52"/>
    <n v="-256000"/>
    <n v="0"/>
    <n v="0"/>
    <n v="-256000"/>
  </r>
  <r>
    <s v="237095              "/>
    <s v="OTROS                         "/>
    <m/>
    <x v="0"/>
    <n v="-50000000"/>
    <n v="0"/>
    <n v="0"/>
    <n v="-50000000"/>
  </r>
  <r>
    <s v="23709501"/>
    <s v="AFC BANCOLOMBIA               "/>
    <m/>
    <x v="0"/>
    <n v="-36000000"/>
    <n v="0"/>
    <n v="0"/>
    <n v="-36000000"/>
  </r>
  <r>
    <s v="23709501"/>
    <s v="AFC BANCOLOMBIA               "/>
    <s v="   900.346.569-9"/>
    <x v="52"/>
    <n v="-36000000"/>
    <n v="0"/>
    <n v="0"/>
    <n v="-36000000"/>
  </r>
  <r>
    <s v="23709502"/>
    <s v="APORTES VOLUNTARIOS PROTECCION"/>
    <m/>
    <x v="0"/>
    <n v="-14000000"/>
    <n v="0"/>
    <n v="0"/>
    <n v="-14000000"/>
  </r>
  <r>
    <s v="23709502"/>
    <s v="APORTES VOLUNTARIOS PROTECCION"/>
    <s v="   900.346.569-9"/>
    <x v="52"/>
    <n v="-14000000"/>
    <n v="0"/>
    <n v="0"/>
    <n v="-14000000"/>
  </r>
  <r>
    <s v="2380                "/>
    <s v="ACREEDORES VARIOS             "/>
    <m/>
    <x v="0"/>
    <n v="0"/>
    <n v="92823.5"/>
    <n v="92823.5"/>
    <n v="0"/>
  </r>
  <r>
    <s v="238095"/>
    <s v="OTROS                         "/>
    <m/>
    <x v="0"/>
    <n v="0"/>
    <n v="92823.5"/>
    <n v="92823.5"/>
    <n v="0"/>
  </r>
  <r>
    <s v="238095"/>
    <s v="OTROS                         "/>
    <s v="   890.926.985-3"/>
    <x v="61"/>
    <n v="0"/>
    <n v="92823.5"/>
    <n v="92823.5"/>
    <n v="0"/>
  </r>
  <r>
    <s v="24                  "/>
    <s v="IMPTS, GRAVÁMENES Y TASAS     "/>
    <m/>
    <x v="0"/>
    <n v="-205455223.71000001"/>
    <n v="1399721.06"/>
    <n v="3176920.63"/>
    <n v="-207232423.28"/>
  </r>
  <r>
    <s v="2408                "/>
    <s v="IMPTO SOBRE LAS VTAS POR PAGAR"/>
    <m/>
    <x v="0"/>
    <n v="-188437011.83000001"/>
    <n v="1399721.06"/>
    <n v="3176920.63"/>
    <n v="-190214211.40000001"/>
  </r>
  <r>
    <s v="240801              "/>
    <s v="IVA GENERADO                  "/>
    <m/>
    <x v="0"/>
    <n v="-29980527.050000001"/>
    <n v="760000"/>
    <n v="3176920.63"/>
    <n v="-32397447.68"/>
  </r>
  <r>
    <s v="24080119"/>
    <s v="IVA EN VENTAS - 19%           "/>
    <m/>
    <x v="0"/>
    <n v="-29980527.050000001"/>
    <n v="760000"/>
    <n v="3176920.63"/>
    <n v="-32397447.68"/>
  </r>
  <r>
    <s v="24080119"/>
    <s v="IVA EN VENTAS - 19%           "/>
    <s v="   900.409.702-4"/>
    <x v="62"/>
    <n v="-16424306.800000001"/>
    <n v="0"/>
    <n v="0"/>
    <n v="-16424306.800000001"/>
  </r>
  <r>
    <s v="24080119"/>
    <s v="IVA EN VENTAS - 19%           "/>
    <s v="   900.565.021-4"/>
    <x v="63"/>
    <n v="-13556220.25"/>
    <n v="0"/>
    <n v="1656920.63"/>
    <n v="-15213140.880000001"/>
  </r>
  <r>
    <s v="24080119"/>
    <s v="IVA EN VENTAS - 19%           "/>
    <s v="   900.971.705-4"/>
    <x v="64"/>
    <n v="0"/>
    <n v="760000"/>
    <n v="1520000"/>
    <n v="-760000"/>
  </r>
  <r>
    <s v="240802              "/>
    <s v="IVA DESCONTABLE               "/>
    <m/>
    <x v="0"/>
    <n v="5424340.6100000003"/>
    <n v="639721.06000000006"/>
    <n v="0"/>
    <n v="6064061.6699999999"/>
  </r>
  <r>
    <s v="24080230"/>
    <s v="IVA EN DEVOL. SERVICIOS 19%   "/>
    <m/>
    <x v="0"/>
    <n v="-266043.01"/>
    <n v="0"/>
    <n v="0"/>
    <n v="-266043.01"/>
  </r>
  <r>
    <s v="24080230"/>
    <s v="IVA EN DEVOL. SERVICIOS 19%   "/>
    <s v="   900.092.385-9"/>
    <x v="65"/>
    <n v="-266043.01"/>
    <n v="0"/>
    <n v="0"/>
    <n v="-266043.01"/>
  </r>
  <r>
    <s v="24080245"/>
    <s v="IVA EN COMPRAS - 19%          "/>
    <m/>
    <x v="0"/>
    <n v="112144"/>
    <n v="4524"/>
    <n v="0"/>
    <n v="116668"/>
  </r>
  <r>
    <s v="24080245"/>
    <s v="IVA EN COMPRAS - 19%          "/>
    <s v="   800.069.933-6"/>
    <x v="66"/>
    <n v="46278"/>
    <n v="0"/>
    <n v="0"/>
    <n v="46278"/>
  </r>
  <r>
    <s v="24080245"/>
    <s v="IVA EN COMPRAS - 19%          "/>
    <s v="   811.017.712-2"/>
    <x v="67"/>
    <n v="43109"/>
    <n v="0"/>
    <n v="0"/>
    <n v="43109"/>
  </r>
  <r>
    <s v="24080245"/>
    <s v="IVA EN COMPRAS - 19%          "/>
    <s v="   900.276.962-1"/>
    <x v="68"/>
    <n v="3182"/>
    <n v="0"/>
    <n v="0"/>
    <n v="3182"/>
  </r>
  <r>
    <s v="24080245"/>
    <s v="IVA EN COMPRAS - 19%          "/>
    <s v="   900.943.243-4"/>
    <x v="69"/>
    <n v="19575"/>
    <n v="4524"/>
    <n v="0"/>
    <n v="24099"/>
  </r>
  <r>
    <s v="24080265"/>
    <s v="IVA EN SERVICIOS - 19%        "/>
    <m/>
    <x v="0"/>
    <n v="5578239.6200000001"/>
    <n v="635197.06000000006"/>
    <n v="0"/>
    <n v="6213436.6799999997"/>
  </r>
  <r>
    <s v="24080265"/>
    <s v="IVA EN SERVICIOS - 19%        "/>
    <s v="    70.079.634-4"/>
    <x v="70"/>
    <n v="37620"/>
    <n v="0"/>
    <n v="0"/>
    <n v="37620"/>
  </r>
  <r>
    <s v="24080265"/>
    <s v="IVA EN SERVICIOS - 19%        "/>
    <s v="   800.153.993-7"/>
    <x v="41"/>
    <n v="522878.69"/>
    <n v="65197.06"/>
    <n v="0"/>
    <n v="588075.75"/>
  </r>
  <r>
    <s v="24080265"/>
    <s v="IVA EN SERVICIOS - 19%        "/>
    <s v="   811.029.989-7"/>
    <x v="71"/>
    <n v="22800"/>
    <n v="0"/>
    <n v="0"/>
    <n v="22800"/>
  </r>
  <r>
    <s v="24080265"/>
    <s v="IVA EN SERVICIOS - 19%        "/>
    <s v="   830.048.145-8"/>
    <x v="44"/>
    <n v="389983"/>
    <n v="0"/>
    <n v="0"/>
    <n v="389983"/>
  </r>
  <r>
    <s v="24080265"/>
    <s v="IVA EN SERVICIOS - 19%        "/>
    <s v="   900.092.385-9"/>
    <x v="65"/>
    <n v="44957.93"/>
    <n v="0"/>
    <n v="0"/>
    <n v="44957.93"/>
  </r>
  <r>
    <s v="24080265"/>
    <s v="IVA EN SERVICIOS - 19%        "/>
    <s v="   900.650.302-2"/>
    <x v="36"/>
    <n v="4560000"/>
    <n v="570000"/>
    <n v="0"/>
    <n v="5130000"/>
  </r>
  <r>
    <s v="240890              "/>
    <s v="IVA X PAGAR AÑO ANTERIOR      "/>
    <m/>
    <x v="0"/>
    <n v="-163880825.38999999"/>
    <n v="0"/>
    <n v="0"/>
    <n v="-163880825.38999999"/>
  </r>
  <r>
    <s v="24089001"/>
    <s v="IVA X PAGAR BIM 6-2022        "/>
    <m/>
    <x v="0"/>
    <n v="-24558000"/>
    <n v="0"/>
    <n v="0"/>
    <n v="-24558000"/>
  </r>
  <r>
    <s v="24089001"/>
    <s v="IVA X PAGAR BIM 6-2022        "/>
    <s v="   800.197.268-4"/>
    <x v="49"/>
    <n v="-24558000"/>
    <n v="0"/>
    <n v="0"/>
    <n v="-24558000"/>
  </r>
  <r>
    <s v="24089002"/>
    <s v="IVA X PAGAR - CUAT 1-2023     "/>
    <m/>
    <x v="0"/>
    <n v="-21696000"/>
    <n v="0"/>
    <n v="0"/>
    <n v="-21696000"/>
  </r>
  <r>
    <s v="24089002"/>
    <s v="IVA X PAGAR - CUAT 1-2023     "/>
    <s v="   800.197.268-4"/>
    <x v="49"/>
    <n v="-21696000"/>
    <n v="0"/>
    <n v="0"/>
    <n v="-21696000"/>
  </r>
  <r>
    <s v="24089003"/>
    <s v="IVA X PAGAR CUAT 2-2023       "/>
    <m/>
    <x v="0"/>
    <n v="-75082000"/>
    <n v="0"/>
    <n v="0"/>
    <n v="-75082000"/>
  </r>
  <r>
    <s v="24089003"/>
    <s v="IVA X PAGAR CUAT 2-2023       "/>
    <s v="   800.197.268-4"/>
    <x v="49"/>
    <n v="-75082000"/>
    <n v="0"/>
    <n v="0"/>
    <n v="-75082000"/>
  </r>
  <r>
    <s v="24089004"/>
    <s v="IVA X PAGAR CUAT 3-2023       "/>
    <m/>
    <x v="0"/>
    <n v="-42544825.390000001"/>
    <n v="0"/>
    <n v="0"/>
    <n v="-42544825.390000001"/>
  </r>
  <r>
    <s v="24089004"/>
    <s v="IVA X PAGAR CUAT 3-2023       "/>
    <s v="   800.197.268-4"/>
    <x v="49"/>
    <n v="-42544825.390000001"/>
    <n v="0"/>
    <n v="0"/>
    <n v="-42544825.390000001"/>
  </r>
  <r>
    <s v="2412                "/>
    <s v="DE INDUSTRIA Y COMERCIO       "/>
    <m/>
    <x v="0"/>
    <n v="-17018211.879999999"/>
    <n v="0"/>
    <n v="0"/>
    <n v="-17018211.879999999"/>
  </r>
  <r>
    <s v="241205"/>
    <s v="VIGENCIA FISCAL CORRIENTE     "/>
    <m/>
    <x v="0"/>
    <n v="-10979210.880000001"/>
    <n v="0"/>
    <n v="0"/>
    <n v="-10979210.880000001"/>
  </r>
  <r>
    <s v="241205"/>
    <s v="VIGENCIA FISCAL CORRIENTE     "/>
    <s v="   890.905.211-1"/>
    <x v="72"/>
    <n v="-10979210.880000001"/>
    <n v="0"/>
    <n v="0"/>
    <n v="-10979210.880000001"/>
  </r>
  <r>
    <s v="241275              "/>
    <s v="AUTORETENCION ICA             "/>
    <m/>
    <x v="0"/>
    <n v="-6039001"/>
    <n v="0"/>
    <n v="0"/>
    <n v="-6039001"/>
  </r>
  <r>
    <s v="24127505"/>
    <s v="AUTORETENCION ICA 0.001%      "/>
    <m/>
    <x v="0"/>
    <n v="-1502310"/>
    <n v="0"/>
    <n v="0"/>
    <n v="-1502310"/>
  </r>
  <r>
    <s v="24127505"/>
    <s v="AUTORETENCION ICA 0.001%      "/>
    <s v="   890.905.211-1"/>
    <x v="72"/>
    <n v="-1502310"/>
    <n v="0"/>
    <n v="0"/>
    <n v="-1502310"/>
  </r>
  <r>
    <s v="24127590"/>
    <s v="PAGOS                         "/>
    <m/>
    <x v="0"/>
    <n v="-4536691"/>
    <n v="0"/>
    <n v="0"/>
    <n v="-4536691"/>
  </r>
  <r>
    <s v="24127590"/>
    <s v="PAGOS                         "/>
    <s v="   900.346.569-9"/>
    <x v="52"/>
    <n v="-4536691"/>
    <n v="0"/>
    <n v="0"/>
    <n v="-4536691"/>
  </r>
  <r>
    <s v="25                  "/>
    <s v="BENEFICIOS A EMPLEADOS        "/>
    <m/>
    <x v="0"/>
    <n v="-1643232794.72"/>
    <n v="3370500"/>
    <n v="5645740"/>
    <n v="-1645508034.72"/>
  </r>
  <r>
    <s v="2505                "/>
    <s v="SALARIOS POR PAGAR            "/>
    <m/>
    <x v="0"/>
    <n v="-1565033145"/>
    <n v="3370500"/>
    <n v="4541488"/>
    <n v="-1566204133"/>
  </r>
  <r>
    <s v="250505"/>
    <s v="SALARIOS POR PAGAR            "/>
    <m/>
    <x v="0"/>
    <n v="-1565033145"/>
    <n v="3370500"/>
    <n v="4541488"/>
    <n v="-1566204133"/>
  </r>
  <r>
    <s v="250505"/>
    <s v="SALARIOS POR PAGAR            "/>
    <s v="    43.082.909-7"/>
    <x v="8"/>
    <n v="-17369254"/>
    <n v="0"/>
    <n v="4541488"/>
    <n v="-21910742"/>
  </r>
  <r>
    <s v="250505"/>
    <s v="SALARIOS POR PAGAR            "/>
    <s v="    43.563.935-3"/>
    <x v="9"/>
    <n v="-88343628"/>
    <n v="3370500"/>
    <n v="0"/>
    <n v="-84973128"/>
  </r>
  <r>
    <s v="250505"/>
    <s v="SALARIOS POR PAGAR            "/>
    <s v="    71.792.041-8"/>
    <x v="73"/>
    <n v="-11794667"/>
    <n v="0"/>
    <n v="0"/>
    <n v="-11794667"/>
  </r>
  <r>
    <s v="250505"/>
    <s v="SALARIOS POR PAGAR            "/>
    <s v="    79.154.940-7"/>
    <x v="47"/>
    <n v="-774424548"/>
    <n v="0"/>
    <n v="0"/>
    <n v="-774424548"/>
  </r>
  <r>
    <s v="250505"/>
    <s v="SALARIOS POR PAGAR            "/>
    <s v="    79.245.575-2"/>
    <x v="48"/>
    <n v="-661538548"/>
    <n v="0"/>
    <n v="0"/>
    <n v="-661538548"/>
  </r>
  <r>
    <s v="250505"/>
    <s v="SALARIOS POR PAGAR            "/>
    <s v=" 1.037.652.690-5"/>
    <x v="74"/>
    <n v="-4000000"/>
    <n v="0"/>
    <n v="0"/>
    <n v="-4000000"/>
  </r>
  <r>
    <s v="250505"/>
    <s v="SALARIOS POR PAGAR            "/>
    <s v=" 1.152.694.310-9"/>
    <x v="19"/>
    <n v="-7562500"/>
    <n v="0"/>
    <n v="0"/>
    <n v="-7562500"/>
  </r>
  <r>
    <s v="2510                "/>
    <s v="CESANTÍAS CONSOLIDADAS        "/>
    <m/>
    <x v="0"/>
    <n v="-21162416.48"/>
    <n v="0"/>
    <n v="411202"/>
    <n v="-21573618.48"/>
  </r>
  <r>
    <s v="251010"/>
    <s v="LEY 50 DE 1990 Y NORMAS POSTER"/>
    <m/>
    <x v="0"/>
    <n v="-21162416.48"/>
    <n v="0"/>
    <n v="411202"/>
    <n v="-21573618.48"/>
  </r>
  <r>
    <s v="251010"/>
    <s v="LEY 50 DE 1990 Y NORMAS POSTER"/>
    <s v="    43.082.909-7"/>
    <x v="8"/>
    <n v="-13162416.48"/>
    <n v="0"/>
    <n v="411202"/>
    <n v="-13573618.48"/>
  </r>
  <r>
    <s v="251010"/>
    <s v="LEY 50 DE 1990 Y NORMAS POSTER"/>
    <s v="    71.792.041-8"/>
    <x v="73"/>
    <n v="-8000000"/>
    <n v="0"/>
    <n v="0"/>
    <n v="-8000000"/>
  </r>
  <r>
    <s v="2515                "/>
    <s v="INTERESES SOBRE CESANTÍAS     "/>
    <m/>
    <x v="0"/>
    <n v="-394753"/>
    <n v="0"/>
    <n v="49344"/>
    <n v="-444097"/>
  </r>
  <r>
    <s v="251505"/>
    <s v="INTERESES SOBRE CESANTÍAS     "/>
    <m/>
    <x v="0"/>
    <n v="-394753"/>
    <n v="0"/>
    <n v="49344"/>
    <n v="-444097"/>
  </r>
  <r>
    <s v="251505"/>
    <s v="INTERESES SOBRE CESANTÍAS     "/>
    <s v="    43.082.909-7"/>
    <x v="8"/>
    <n v="-394753"/>
    <n v="0"/>
    <n v="49344"/>
    <n v="-444097"/>
  </r>
  <r>
    <s v="2520                "/>
    <s v="PRIMA DE SERVICIOS            "/>
    <m/>
    <x v="0"/>
    <n v="-821416.48"/>
    <n v="0"/>
    <n v="411202"/>
    <n v="-1232618.48"/>
  </r>
  <r>
    <s v="252005"/>
    <s v="PRIMA DE SERVICIOS            "/>
    <m/>
    <x v="0"/>
    <n v="-821416.48"/>
    <n v="0"/>
    <n v="411202"/>
    <n v="-1232618.48"/>
  </r>
  <r>
    <s v="252005"/>
    <s v="PRIMA DE SERVICIOS            "/>
    <s v="    43.082.909-7"/>
    <x v="8"/>
    <n v="-821416.48"/>
    <n v="0"/>
    <n v="411202"/>
    <n v="-1232618.48"/>
  </r>
  <r>
    <s v="2525                "/>
    <s v="VACACIONES CONSOLIDADAS       "/>
    <m/>
    <x v="0"/>
    <n v="-55821063.759999998"/>
    <n v="0"/>
    <n v="232504"/>
    <n v="-56053567.759999998"/>
  </r>
  <r>
    <s v="252505"/>
    <s v="VACACIONES CONSOLIDADAS       "/>
    <m/>
    <x v="0"/>
    <n v="-55821063.759999998"/>
    <n v="0"/>
    <n v="232504"/>
    <n v="-56053567.759999998"/>
  </r>
  <r>
    <s v="252505"/>
    <s v="VACACIONES CONSOLIDADAS       "/>
    <s v="    43.082.909-7"/>
    <x v="8"/>
    <n v="-10622143.76"/>
    <n v="0"/>
    <n v="232504"/>
    <n v="-10854647.76"/>
  </r>
  <r>
    <s v="252505"/>
    <s v="VACACIONES CONSOLIDADAS       "/>
    <s v="    43.563.935-3"/>
    <x v="9"/>
    <n v="-45198920"/>
    <n v="0"/>
    <n v="0"/>
    <n v="-45198920"/>
  </r>
  <r>
    <s v="28                  "/>
    <s v="OTROS PASIVOS                 "/>
    <m/>
    <x v="0"/>
    <n v="-79864608.170000002"/>
    <n v="1271707.1100000001"/>
    <n v="23850000"/>
    <n v="-102442901.06"/>
  </r>
  <r>
    <s v="2805                "/>
    <s v="ANTICIPOS Y AVANCES RECIBIDO  "/>
    <m/>
    <x v="0"/>
    <n v="-79864608.170000002"/>
    <n v="1271707.1100000001"/>
    <n v="23850000"/>
    <n v="-102442901.06"/>
  </r>
  <r>
    <s v="280505"/>
    <s v="DE CLIENTES                   "/>
    <m/>
    <x v="0"/>
    <n v="-79864608.170000002"/>
    <n v="1271707.1100000001"/>
    <n v="23850000"/>
    <n v="-102442901.06"/>
  </r>
  <r>
    <s v="280505"/>
    <s v="DE CLIENTES                   "/>
    <s v="   890.926.985-3"/>
    <x v="61"/>
    <n v="-79864608.170000002"/>
    <n v="1271707.1100000001"/>
    <n v="23850000"/>
    <n v="-102442901.06"/>
  </r>
  <r>
    <s v="3                   "/>
    <s v="PATRIMONIO                    "/>
    <m/>
    <x v="0"/>
    <n v="1068509102.24"/>
    <n v="0"/>
    <n v="0"/>
    <n v="1068509102.2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">
  <r>
    <s v="21950502"/>
    <s v="MUTUO NOMINA                  "/>
    <s v=" 1.152.694.310-9"/>
    <s v="LISETH CAROLINA CASTRO BERRIO "/>
    <n v="-3036000"/>
    <n v="0"/>
    <n v="0"/>
    <n v="-3036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BA5E75-F8A1-4EE9-B021-9D7CA614EA28}" name="TablaDinámica8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D68:E144" firstHeaderRow="1" firstDataRow="1" firstDataCol="1"/>
  <pivotFields count="8">
    <pivotField showAll="0"/>
    <pivotField showAll="0"/>
    <pivotField showAll="0"/>
    <pivotField axis="axisRow" showAll="0">
      <items count="76">
        <item x="36"/>
        <item x="60"/>
        <item x="45"/>
        <item x="61"/>
        <item x="63"/>
        <item x="26"/>
        <item x="22"/>
        <item x="20"/>
        <item x="1"/>
        <item x="57"/>
        <item x="24"/>
        <item x="48"/>
        <item x="32"/>
        <item x="28"/>
        <item x="13"/>
        <item x="41"/>
        <item x="56"/>
        <item x="66"/>
        <item x="34"/>
        <item x="16"/>
        <item x="49"/>
        <item x="51"/>
        <item x="5"/>
        <item x="14"/>
        <item x="18"/>
        <item x="62"/>
        <item x="17"/>
        <item x="9"/>
        <item x="8"/>
        <item x="27"/>
        <item x="40"/>
        <item x="54"/>
        <item x="35"/>
        <item x="71"/>
        <item x="11"/>
        <item x="2"/>
        <item x="47"/>
        <item x="29"/>
        <item x="33"/>
        <item x="68"/>
        <item x="3"/>
        <item x="12"/>
        <item x="37"/>
        <item x="19"/>
        <item x="73"/>
        <item x="25"/>
        <item x="6"/>
        <item x="4"/>
        <item x="64"/>
        <item x="39"/>
        <item x="74"/>
        <item x="7"/>
        <item x="72"/>
        <item x="23"/>
        <item x="31"/>
        <item x="59"/>
        <item x="58"/>
        <item x="10"/>
        <item x="30"/>
        <item x="15"/>
        <item x="42"/>
        <item x="21"/>
        <item x="55"/>
        <item x="50"/>
        <item x="44"/>
        <item x="69"/>
        <item x="53"/>
        <item x="38"/>
        <item x="46"/>
        <item x="43"/>
        <item x="67"/>
        <item x="65"/>
        <item x="52"/>
        <item x="70"/>
        <item x="0"/>
        <item t="default"/>
      </items>
    </pivotField>
    <pivotField numFmtId="166" showAll="0"/>
    <pivotField numFmtId="166" showAll="0"/>
    <pivotField numFmtId="166" showAll="0"/>
    <pivotField dataField="1" numFmtId="166" showAll="0"/>
  </pivotFields>
  <rowFields count="1">
    <field x="3"/>
  </rowFields>
  <rowItems count="7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 t="grand">
      <x/>
    </i>
  </rowItems>
  <colItems count="1">
    <i/>
  </colItems>
  <dataFields count="1">
    <dataField name="Suma de Nuevo Saldo" fld="7" baseField="3" baseItem="0" numFmtId="4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2EA49BF-C974-451A-9D67-46E070A4CC57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20" firstHeaderRow="1" firstDataRow="1" firstDataCol="0"/>
  <pivotFields count="8">
    <pivotField showAll="0"/>
    <pivotField showAll="0"/>
    <pivotField showAll="0"/>
    <pivotField showAll="0"/>
    <pivotField numFmtId="166" showAll="0"/>
    <pivotField numFmtId="166" showAll="0"/>
    <pivotField numFmtId="166" showAll="0"/>
    <pivotField numFmtId="166" showAll="0"/>
  </pivotField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1146C-66A9-464C-8AED-2BE9748E31B9}">
  <sheetPr>
    <pageSetUpPr fitToPage="1"/>
  </sheetPr>
  <dimension ref="A1:T101"/>
  <sheetViews>
    <sheetView topLeftCell="E1" zoomScale="110" zoomScaleNormal="110" workbookViewId="0">
      <selection activeCell="F8" sqref="F8"/>
    </sheetView>
  </sheetViews>
  <sheetFormatPr baseColWidth="10" defaultColWidth="9.296875" defaultRowHeight="13"/>
  <cols>
    <col min="1" max="1" width="15.19921875" style="106" customWidth="1"/>
    <col min="2" max="3" width="18.5" style="106" customWidth="1"/>
    <col min="4" max="4" width="31" style="106" customWidth="1"/>
    <col min="5" max="5" width="14.796875" style="115" customWidth="1"/>
    <col min="6" max="6" width="30.5" style="106" customWidth="1"/>
    <col min="7" max="7" width="12.296875" style="106" customWidth="1"/>
    <col min="8" max="8" width="19" style="164" bestFit="1" customWidth="1"/>
    <col min="9" max="9" width="10.5" style="106" customWidth="1"/>
    <col min="10" max="10" width="10.69921875" style="106" customWidth="1"/>
    <col min="11" max="11" width="14.296875" style="106" customWidth="1"/>
    <col min="12" max="12" width="11.296875" style="115" customWidth="1"/>
    <col min="13" max="13" width="11" style="106" customWidth="1"/>
    <col min="14" max="14" width="11.796875" style="106" customWidth="1"/>
    <col min="15" max="15" width="11.296875" style="106" customWidth="1"/>
    <col min="16" max="16" width="15" style="106" customWidth="1"/>
    <col min="17" max="16384" width="9.296875" style="106"/>
  </cols>
  <sheetData>
    <row r="1" spans="1:20" s="113" customFormat="1" ht="27.75" customHeight="1">
      <c r="A1" s="143" t="s">
        <v>323</v>
      </c>
      <c r="B1" s="377" t="s">
        <v>324</v>
      </c>
      <c r="C1" s="377" t="s">
        <v>709</v>
      </c>
      <c r="D1" s="377" t="s">
        <v>325</v>
      </c>
      <c r="E1" s="378" t="s">
        <v>326</v>
      </c>
      <c r="F1" s="377" t="s">
        <v>327</v>
      </c>
      <c r="G1" s="379" t="s">
        <v>664</v>
      </c>
      <c r="H1" s="380" t="s">
        <v>328</v>
      </c>
      <c r="I1" s="377" t="s">
        <v>329</v>
      </c>
      <c r="J1" s="143" t="s">
        <v>330</v>
      </c>
      <c r="K1" s="143" t="s">
        <v>331</v>
      </c>
      <c r="L1" s="378" t="s">
        <v>710</v>
      </c>
      <c r="M1" s="143" t="s">
        <v>333</v>
      </c>
      <c r="N1" s="143" t="s">
        <v>334</v>
      </c>
      <c r="O1" s="143" t="s">
        <v>335</v>
      </c>
      <c r="P1" s="143" t="s">
        <v>336</v>
      </c>
      <c r="S1" s="113" t="s">
        <v>711</v>
      </c>
      <c r="T1" s="381">
        <v>5.8099999999999999E-2</v>
      </c>
    </row>
    <row r="2" spans="1:20" s="147" customFormat="1" ht="11.25" customHeight="1">
      <c r="A2" s="899" t="s">
        <v>667</v>
      </c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1"/>
      <c r="S2" s="147" t="s">
        <v>712</v>
      </c>
      <c r="T2" s="382">
        <v>9.4E-2</v>
      </c>
    </row>
    <row r="3" spans="1:20" ht="11.25" customHeight="1">
      <c r="A3" s="145" t="s">
        <v>665</v>
      </c>
      <c r="B3" s="145" t="s">
        <v>620</v>
      </c>
      <c r="C3" s="145"/>
      <c r="D3" s="383" t="s">
        <v>713</v>
      </c>
      <c r="E3" s="383" t="s">
        <v>694</v>
      </c>
      <c r="F3" s="383" t="s">
        <v>713</v>
      </c>
      <c r="G3" s="383" t="s">
        <v>694</v>
      </c>
      <c r="H3" s="158">
        <v>661538548</v>
      </c>
      <c r="I3" s="142"/>
      <c r="J3" s="142"/>
      <c r="K3" s="158">
        <f>+H3+I3+J3</f>
        <v>661538548</v>
      </c>
      <c r="L3" s="384" t="s">
        <v>714</v>
      </c>
      <c r="M3" s="111"/>
      <c r="N3" s="146"/>
      <c r="O3" s="141"/>
      <c r="P3" s="141"/>
    </row>
    <row r="4" spans="1:20">
      <c r="A4" s="112" t="s">
        <v>665</v>
      </c>
      <c r="B4" s="112" t="s">
        <v>620</v>
      </c>
      <c r="C4" s="112"/>
      <c r="D4" s="385" t="s">
        <v>686</v>
      </c>
      <c r="E4" s="385" t="s">
        <v>694</v>
      </c>
      <c r="F4" s="385" t="s">
        <v>686</v>
      </c>
      <c r="G4" s="385" t="s">
        <v>694</v>
      </c>
      <c r="H4" s="159">
        <v>18320708</v>
      </c>
      <c r="I4" s="108"/>
      <c r="J4" s="108"/>
      <c r="K4" s="159">
        <f t="shared" ref="K4:K25" si="0">+H4+I4+J4</f>
        <v>18320708</v>
      </c>
      <c r="L4" s="188" t="s">
        <v>714</v>
      </c>
      <c r="M4" s="109"/>
      <c r="N4" s="110"/>
      <c r="O4" s="107"/>
      <c r="P4" s="107"/>
    </row>
    <row r="5" spans="1:20" ht="12.75" customHeight="1">
      <c r="A5" s="112" t="s">
        <v>665</v>
      </c>
      <c r="B5" s="112" t="s">
        <v>620</v>
      </c>
      <c r="C5" s="112"/>
      <c r="D5" s="385" t="s">
        <v>603</v>
      </c>
      <c r="E5" s="385" t="s">
        <v>694</v>
      </c>
      <c r="F5" s="385" t="s">
        <v>603</v>
      </c>
      <c r="G5" s="385" t="s">
        <v>694</v>
      </c>
      <c r="H5" s="159">
        <v>26772104</v>
      </c>
      <c r="I5" s="108"/>
      <c r="J5" s="108"/>
      <c r="K5" s="159">
        <f t="shared" si="0"/>
        <v>26772104</v>
      </c>
      <c r="L5" s="188" t="s">
        <v>714</v>
      </c>
      <c r="M5" s="109"/>
      <c r="N5" s="110"/>
      <c r="O5" s="107"/>
      <c r="P5" s="107"/>
    </row>
    <row r="6" spans="1:20" ht="12" customHeight="1">
      <c r="A6" s="112" t="s">
        <v>665</v>
      </c>
      <c r="B6" s="112" t="s">
        <v>620</v>
      </c>
      <c r="C6" s="112"/>
      <c r="D6" s="385" t="s">
        <v>715</v>
      </c>
      <c r="E6" s="385" t="s">
        <v>695</v>
      </c>
      <c r="F6" s="385" t="s">
        <v>715</v>
      </c>
      <c r="G6" s="385" t="s">
        <v>695</v>
      </c>
      <c r="H6" s="159">
        <v>175999370</v>
      </c>
      <c r="I6" s="108"/>
      <c r="J6" s="108"/>
      <c r="K6" s="159">
        <f t="shared" si="0"/>
        <v>175999370</v>
      </c>
      <c r="L6" s="188" t="s">
        <v>714</v>
      </c>
      <c r="M6" s="109"/>
      <c r="N6" s="110"/>
      <c r="O6" s="107"/>
      <c r="P6" s="107"/>
    </row>
    <row r="7" spans="1:20">
      <c r="A7" s="112" t="s">
        <v>665</v>
      </c>
      <c r="B7" s="112" t="s">
        <v>620</v>
      </c>
      <c r="C7" s="112"/>
      <c r="D7" s="385" t="s">
        <v>408</v>
      </c>
      <c r="E7" s="385" t="s">
        <v>695</v>
      </c>
      <c r="F7" s="385" t="s">
        <v>408</v>
      </c>
      <c r="G7" s="385" t="s">
        <v>695</v>
      </c>
      <c r="H7" s="159">
        <v>54458161.719999999</v>
      </c>
      <c r="I7" s="108"/>
      <c r="J7" s="108"/>
      <c r="K7" s="159">
        <f t="shared" si="0"/>
        <v>54458161.719999999</v>
      </c>
      <c r="L7" s="188" t="s">
        <v>714</v>
      </c>
      <c r="M7" s="109"/>
      <c r="N7" s="110"/>
      <c r="O7" s="107"/>
      <c r="P7" s="107"/>
    </row>
    <row r="8" spans="1:20" ht="12" customHeight="1">
      <c r="A8" s="112" t="s">
        <v>665</v>
      </c>
      <c r="B8" s="112" t="s">
        <v>620</v>
      </c>
      <c r="C8" s="112"/>
      <c r="D8" s="385" t="s">
        <v>716</v>
      </c>
      <c r="E8" s="385" t="s">
        <v>694</v>
      </c>
      <c r="F8" s="385" t="s">
        <v>716</v>
      </c>
      <c r="G8" s="385" t="s">
        <v>694</v>
      </c>
      <c r="H8" s="159">
        <v>774424548</v>
      </c>
      <c r="I8" s="108"/>
      <c r="J8" s="108"/>
      <c r="K8" s="159">
        <f t="shared" si="0"/>
        <v>774424548</v>
      </c>
      <c r="L8" s="188" t="s">
        <v>714</v>
      </c>
      <c r="M8" s="109"/>
      <c r="N8" s="110"/>
      <c r="O8" s="107"/>
      <c r="P8" s="107"/>
    </row>
    <row r="9" spans="1:20" ht="15" customHeight="1">
      <c r="A9" s="112" t="s">
        <v>665</v>
      </c>
      <c r="B9" s="112" t="s">
        <v>620</v>
      </c>
      <c r="C9" s="112"/>
      <c r="D9" s="385" t="s">
        <v>717</v>
      </c>
      <c r="E9" s="385" t="s">
        <v>696</v>
      </c>
      <c r="F9" s="385" t="s">
        <v>717</v>
      </c>
      <c r="G9" s="385" t="s">
        <v>696</v>
      </c>
      <c r="H9" s="159">
        <v>9586500</v>
      </c>
      <c r="I9" s="108"/>
      <c r="J9" s="108"/>
      <c r="K9" s="159">
        <f t="shared" si="0"/>
        <v>9586500</v>
      </c>
      <c r="L9" s="188" t="s">
        <v>714</v>
      </c>
      <c r="M9" s="109"/>
      <c r="N9" s="110"/>
      <c r="O9" s="107"/>
      <c r="P9" s="107"/>
    </row>
    <row r="10" spans="1:20" ht="10.5" customHeight="1">
      <c r="A10" s="112" t="s">
        <v>665</v>
      </c>
      <c r="B10" s="112" t="s">
        <v>620</v>
      </c>
      <c r="C10" s="112"/>
      <c r="D10" s="385" t="s">
        <v>419</v>
      </c>
      <c r="E10" s="385" t="s">
        <v>697</v>
      </c>
      <c r="F10" s="385" t="s">
        <v>419</v>
      </c>
      <c r="G10" s="385" t="s">
        <v>697</v>
      </c>
      <c r="H10" s="159">
        <v>19794667</v>
      </c>
      <c r="I10" s="108"/>
      <c r="J10" s="108"/>
      <c r="K10" s="159">
        <f t="shared" si="0"/>
        <v>19794667</v>
      </c>
      <c r="L10" s="188" t="s">
        <v>714</v>
      </c>
      <c r="M10" s="109"/>
      <c r="N10" s="110"/>
      <c r="O10" s="107"/>
      <c r="P10" s="107"/>
    </row>
    <row r="11" spans="1:20" ht="11.25" customHeight="1">
      <c r="A11" s="112" t="s">
        <v>665</v>
      </c>
      <c r="B11" s="112" t="s">
        <v>620</v>
      </c>
      <c r="C11" s="112"/>
      <c r="D11" s="386" t="s">
        <v>463</v>
      </c>
      <c r="E11" s="386" t="s">
        <v>696</v>
      </c>
      <c r="F11" s="386" t="s">
        <v>463</v>
      </c>
      <c r="G11" s="386" t="s">
        <v>696</v>
      </c>
      <c r="H11" s="159">
        <v>4000000</v>
      </c>
      <c r="I11" s="108"/>
      <c r="J11" s="108"/>
      <c r="K11" s="159">
        <f t="shared" si="0"/>
        <v>4000000</v>
      </c>
      <c r="L11" s="188" t="s">
        <v>714</v>
      </c>
      <c r="M11" s="109"/>
      <c r="N11" s="110"/>
      <c r="O11" s="107"/>
      <c r="P11" s="107"/>
    </row>
    <row r="12" spans="1:20" s="310" customFormat="1" ht="11.25" customHeight="1">
      <c r="A12" s="302" t="s">
        <v>665</v>
      </c>
      <c r="B12" s="302" t="s">
        <v>341</v>
      </c>
      <c r="C12" s="302"/>
      <c r="D12" s="302" t="s">
        <v>245</v>
      </c>
      <c r="E12" s="387" t="s">
        <v>590</v>
      </c>
      <c r="F12" s="302" t="s">
        <v>592</v>
      </c>
      <c r="G12" s="304" t="s">
        <v>695</v>
      </c>
      <c r="H12" s="305">
        <v>53205099.520000003</v>
      </c>
      <c r="I12" s="306"/>
      <c r="J12" s="306"/>
      <c r="K12" s="305">
        <f t="shared" si="0"/>
        <v>53205099.520000003</v>
      </c>
      <c r="L12" s="307" t="s">
        <v>714</v>
      </c>
      <c r="M12" s="388"/>
      <c r="N12" s="308"/>
      <c r="O12" s="309"/>
      <c r="P12" s="309"/>
    </row>
    <row r="13" spans="1:20" s="310" customFormat="1" ht="11.25" customHeight="1">
      <c r="A13" s="302" t="s">
        <v>665</v>
      </c>
      <c r="B13" s="302" t="s">
        <v>341</v>
      </c>
      <c r="C13" s="302"/>
      <c r="D13" s="302" t="s">
        <v>343</v>
      </c>
      <c r="E13" s="387" t="s">
        <v>583</v>
      </c>
      <c r="F13" s="302" t="s">
        <v>585</v>
      </c>
      <c r="G13" s="304" t="s">
        <v>695</v>
      </c>
      <c r="H13" s="305">
        <v>5450808</v>
      </c>
      <c r="I13" s="306"/>
      <c r="J13" s="306"/>
      <c r="K13" s="305">
        <f t="shared" si="0"/>
        <v>5450808</v>
      </c>
      <c r="L13" s="307" t="s">
        <v>714</v>
      </c>
      <c r="M13" s="388"/>
      <c r="N13" s="308"/>
      <c r="O13" s="309"/>
      <c r="P13" s="309"/>
    </row>
    <row r="14" spans="1:20" s="310" customFormat="1" ht="11.25" customHeight="1">
      <c r="A14" s="302" t="s">
        <v>665</v>
      </c>
      <c r="B14" s="302" t="s">
        <v>341</v>
      </c>
      <c r="C14" s="302"/>
      <c r="D14" s="302" t="s">
        <v>342</v>
      </c>
      <c r="E14" s="387" t="s">
        <v>581</v>
      </c>
      <c r="F14" s="302" t="s">
        <v>582</v>
      </c>
      <c r="G14" s="304" t="s">
        <v>695</v>
      </c>
      <c r="H14" s="305">
        <v>18464848</v>
      </c>
      <c r="I14" s="306"/>
      <c r="J14" s="306"/>
      <c r="K14" s="305">
        <f t="shared" si="0"/>
        <v>18464848</v>
      </c>
      <c r="L14" s="307" t="s">
        <v>714</v>
      </c>
      <c r="M14" s="388"/>
      <c r="N14" s="308"/>
      <c r="O14" s="309"/>
      <c r="P14" s="309"/>
    </row>
    <row r="15" spans="1:20" s="310" customFormat="1" ht="11.25" customHeight="1">
      <c r="A15" s="302" t="s">
        <v>665</v>
      </c>
      <c r="B15" s="302" t="s">
        <v>341</v>
      </c>
      <c r="C15" s="302"/>
      <c r="D15" s="302" t="s">
        <v>208</v>
      </c>
      <c r="E15" s="387" t="s">
        <v>570</v>
      </c>
      <c r="F15" s="302" t="s">
        <v>571</v>
      </c>
      <c r="G15" s="304" t="s">
        <v>694</v>
      </c>
      <c r="H15" s="305">
        <v>49826568</v>
      </c>
      <c r="I15" s="306"/>
      <c r="J15" s="306"/>
      <c r="K15" s="305">
        <f t="shared" si="0"/>
        <v>49826568</v>
      </c>
      <c r="L15" s="307" t="s">
        <v>714</v>
      </c>
      <c r="M15" s="388"/>
      <c r="N15" s="308"/>
      <c r="O15" s="309"/>
      <c r="P15" s="309"/>
    </row>
    <row r="16" spans="1:20" s="310" customFormat="1" ht="11.25" customHeight="1">
      <c r="A16" s="302" t="s">
        <v>665</v>
      </c>
      <c r="B16" s="302" t="s">
        <v>341</v>
      </c>
      <c r="C16" s="302"/>
      <c r="D16" s="302" t="s">
        <v>681</v>
      </c>
      <c r="E16" s="387" t="s">
        <v>577</v>
      </c>
      <c r="F16" s="302" t="s">
        <v>578</v>
      </c>
      <c r="G16" s="304" t="s">
        <v>695</v>
      </c>
      <c r="H16" s="305">
        <v>11176440</v>
      </c>
      <c r="I16" s="306"/>
      <c r="J16" s="306"/>
      <c r="K16" s="305">
        <f t="shared" si="0"/>
        <v>11176440</v>
      </c>
      <c r="L16" s="307" t="s">
        <v>714</v>
      </c>
      <c r="M16" s="388"/>
      <c r="N16" s="308"/>
      <c r="O16" s="309"/>
      <c r="P16" s="309"/>
    </row>
    <row r="17" spans="1:16" s="310" customFormat="1" ht="11.25" customHeight="1">
      <c r="A17" s="302" t="s">
        <v>665</v>
      </c>
      <c r="B17" s="302" t="s">
        <v>341</v>
      </c>
      <c r="C17" s="302"/>
      <c r="D17" s="302" t="s">
        <v>242</v>
      </c>
      <c r="E17" s="387" t="s">
        <v>588</v>
      </c>
      <c r="F17" s="302" t="s">
        <v>589</v>
      </c>
      <c r="G17" s="304" t="s">
        <v>695</v>
      </c>
      <c r="H17" s="305">
        <v>12888860</v>
      </c>
      <c r="I17" s="306"/>
      <c r="J17" s="306"/>
      <c r="K17" s="305">
        <f t="shared" si="0"/>
        <v>12888860</v>
      </c>
      <c r="L17" s="307" t="s">
        <v>714</v>
      </c>
      <c r="M17" s="388"/>
      <c r="N17" s="308"/>
      <c r="O17" s="309"/>
      <c r="P17" s="309"/>
    </row>
    <row r="18" spans="1:16" s="310" customFormat="1" ht="11.25" customHeight="1">
      <c r="A18" s="302" t="s">
        <v>665</v>
      </c>
      <c r="B18" s="302" t="s">
        <v>341</v>
      </c>
      <c r="C18" s="302"/>
      <c r="D18" s="302" t="s">
        <v>682</v>
      </c>
      <c r="E18" s="387" t="s">
        <v>586</v>
      </c>
      <c r="F18" s="302" t="s">
        <v>587</v>
      </c>
      <c r="G18" s="304" t="s">
        <v>695</v>
      </c>
      <c r="H18" s="305">
        <v>6653664</v>
      </c>
      <c r="I18" s="306"/>
      <c r="J18" s="306"/>
      <c r="K18" s="305">
        <f t="shared" si="0"/>
        <v>6653664</v>
      </c>
      <c r="L18" s="307" t="s">
        <v>714</v>
      </c>
      <c r="M18" s="388"/>
      <c r="N18" s="308"/>
      <c r="O18" s="309"/>
      <c r="P18" s="309"/>
    </row>
    <row r="19" spans="1:16" s="310" customFormat="1" ht="11.25" customHeight="1">
      <c r="A19" s="302" t="s">
        <v>665</v>
      </c>
      <c r="B19" s="302" t="s">
        <v>341</v>
      </c>
      <c r="C19" s="302"/>
      <c r="D19" s="302" t="s">
        <v>345</v>
      </c>
      <c r="E19" s="387" t="s">
        <v>579</v>
      </c>
      <c r="F19" s="302" t="s">
        <v>580</v>
      </c>
      <c r="G19" s="304" t="s">
        <v>694</v>
      </c>
      <c r="H19" s="305">
        <v>7452260</v>
      </c>
      <c r="I19" s="306"/>
      <c r="J19" s="306"/>
      <c r="K19" s="305">
        <f t="shared" si="0"/>
        <v>7452260</v>
      </c>
      <c r="L19" s="307" t="s">
        <v>714</v>
      </c>
      <c r="M19" s="388"/>
      <c r="N19" s="308"/>
      <c r="O19" s="309"/>
      <c r="P19" s="309"/>
    </row>
    <row r="20" spans="1:16" s="310" customFormat="1" ht="11.25" customHeight="1">
      <c r="A20" s="302" t="s">
        <v>665</v>
      </c>
      <c r="B20" s="302" t="s">
        <v>341</v>
      </c>
      <c r="C20" s="302"/>
      <c r="D20" s="302" t="s">
        <v>218</v>
      </c>
      <c r="E20" s="387" t="s">
        <v>575</v>
      </c>
      <c r="F20" s="302" t="s">
        <v>576</v>
      </c>
      <c r="G20" s="304" t="s">
        <v>695</v>
      </c>
      <c r="H20" s="305">
        <v>2745938.76</v>
      </c>
      <c r="I20" s="306"/>
      <c r="J20" s="306"/>
      <c r="K20" s="305">
        <f t="shared" si="0"/>
        <v>2745938.76</v>
      </c>
      <c r="L20" s="307" t="s">
        <v>714</v>
      </c>
      <c r="M20" s="388"/>
      <c r="N20" s="308"/>
      <c r="O20" s="309"/>
      <c r="P20" s="309"/>
    </row>
    <row r="21" spans="1:16" s="310" customFormat="1" ht="11.25" customHeight="1">
      <c r="A21" s="302" t="s">
        <v>665</v>
      </c>
      <c r="B21" s="302" t="s">
        <v>341</v>
      </c>
      <c r="C21" s="302"/>
      <c r="D21" s="302" t="s">
        <v>216</v>
      </c>
      <c r="E21" s="387" t="s">
        <v>572</v>
      </c>
      <c r="F21" s="302" t="s">
        <v>574</v>
      </c>
      <c r="G21" s="304" t="s">
        <v>694</v>
      </c>
      <c r="H21" s="305">
        <v>64000</v>
      </c>
      <c r="I21" s="306"/>
      <c r="J21" s="306"/>
      <c r="K21" s="305">
        <f t="shared" si="0"/>
        <v>64000</v>
      </c>
      <c r="L21" s="307" t="s">
        <v>714</v>
      </c>
      <c r="M21" s="388"/>
      <c r="N21" s="308"/>
      <c r="O21" s="309"/>
      <c r="P21" s="309"/>
    </row>
    <row r="22" spans="1:16" s="310" customFormat="1" ht="11.25" customHeight="1">
      <c r="A22" s="302" t="s">
        <v>665</v>
      </c>
      <c r="B22" s="302" t="s">
        <v>341</v>
      </c>
      <c r="C22" s="302"/>
      <c r="D22" s="302" t="s">
        <v>249</v>
      </c>
      <c r="E22" s="387" t="s">
        <v>593</v>
      </c>
      <c r="F22" s="302" t="s">
        <v>595</v>
      </c>
      <c r="G22" s="304" t="s">
        <v>695</v>
      </c>
      <c r="H22" s="305">
        <v>10823900</v>
      </c>
      <c r="I22" s="306"/>
      <c r="J22" s="306"/>
      <c r="K22" s="305">
        <f t="shared" si="0"/>
        <v>10823900</v>
      </c>
      <c r="L22" s="307" t="s">
        <v>714</v>
      </c>
      <c r="M22" s="388"/>
      <c r="N22" s="308"/>
      <c r="O22" s="309"/>
      <c r="P22" s="309"/>
    </row>
    <row r="23" spans="1:16" s="310" customFormat="1" ht="11.25" customHeight="1">
      <c r="A23" s="302" t="s">
        <v>665</v>
      </c>
      <c r="B23" s="302" t="s">
        <v>341</v>
      </c>
      <c r="C23" s="302"/>
      <c r="D23" s="302" t="s">
        <v>251</v>
      </c>
      <c r="E23" s="387" t="s">
        <v>596</v>
      </c>
      <c r="F23" s="302" t="s">
        <v>598</v>
      </c>
      <c r="G23" s="304" t="s">
        <v>694</v>
      </c>
      <c r="H23" s="305">
        <v>256000</v>
      </c>
      <c r="I23" s="306"/>
      <c r="J23" s="306"/>
      <c r="K23" s="305">
        <f t="shared" si="0"/>
        <v>256000</v>
      </c>
      <c r="L23" s="307" t="s">
        <v>714</v>
      </c>
      <c r="M23" s="388"/>
      <c r="N23" s="308"/>
      <c r="O23" s="309"/>
      <c r="P23" s="309"/>
    </row>
    <row r="24" spans="1:16" s="310" customFormat="1" ht="11.25" customHeight="1">
      <c r="A24" s="302" t="s">
        <v>665</v>
      </c>
      <c r="B24" s="302" t="s">
        <v>341</v>
      </c>
      <c r="C24" s="302"/>
      <c r="D24" s="302" t="s">
        <v>253</v>
      </c>
      <c r="E24" s="387">
        <v>890903938</v>
      </c>
      <c r="F24" s="302" t="s">
        <v>443</v>
      </c>
      <c r="G24" s="304" t="s">
        <v>694</v>
      </c>
      <c r="H24" s="305">
        <v>36000000</v>
      </c>
      <c r="I24" s="306"/>
      <c r="J24" s="306"/>
      <c r="K24" s="305">
        <f t="shared" si="0"/>
        <v>36000000</v>
      </c>
      <c r="L24" s="307" t="s">
        <v>714</v>
      </c>
      <c r="M24" s="388"/>
      <c r="N24" s="308"/>
      <c r="O24" s="309"/>
      <c r="P24" s="309"/>
    </row>
    <row r="25" spans="1:16" s="310" customFormat="1" ht="11.25" customHeight="1">
      <c r="A25" s="302" t="s">
        <v>665</v>
      </c>
      <c r="B25" s="302" t="s">
        <v>341</v>
      </c>
      <c r="C25" s="302"/>
      <c r="D25" s="302" t="s">
        <v>682</v>
      </c>
      <c r="E25" s="387" t="s">
        <v>586</v>
      </c>
      <c r="F25" s="302" t="s">
        <v>587</v>
      </c>
      <c r="G25" s="304" t="s">
        <v>694</v>
      </c>
      <c r="H25" s="305">
        <v>14000000</v>
      </c>
      <c r="I25" s="306"/>
      <c r="J25" s="306"/>
      <c r="K25" s="305">
        <f t="shared" si="0"/>
        <v>14000000</v>
      </c>
      <c r="L25" s="307" t="s">
        <v>714</v>
      </c>
      <c r="M25" s="388"/>
      <c r="N25" s="308"/>
      <c r="O25" s="309"/>
      <c r="P25" s="309"/>
    </row>
    <row r="26" spans="1:16" ht="11.25" customHeight="1">
      <c r="A26" s="177"/>
      <c r="B26" s="178"/>
      <c r="C26" s="178"/>
      <c r="D26" s="112"/>
      <c r="E26" s="389"/>
      <c r="F26" s="112"/>
      <c r="G26" s="107"/>
      <c r="H26" s="159"/>
      <c r="I26" s="108"/>
      <c r="J26" s="108"/>
      <c r="K26" s="390"/>
      <c r="L26" s="188"/>
      <c r="M26" s="109"/>
      <c r="N26" s="110"/>
      <c r="O26" s="107"/>
      <c r="P26" s="107"/>
    </row>
    <row r="27" spans="1:16" s="116" customFormat="1" ht="11.25" customHeight="1">
      <c r="A27" s="902" t="s">
        <v>621</v>
      </c>
      <c r="B27" s="903"/>
      <c r="C27" s="338"/>
      <c r="D27" s="119"/>
      <c r="E27" s="391"/>
      <c r="F27" s="119"/>
      <c r="G27" s="120"/>
      <c r="H27" s="160">
        <f>SUM(H3:H25)</f>
        <v>1973902993</v>
      </c>
      <c r="I27" s="121"/>
      <c r="J27" s="121"/>
      <c r="K27" s="160">
        <f>SUM(K3:K25)</f>
        <v>1973902993</v>
      </c>
      <c r="L27" s="189"/>
      <c r="M27" s="122"/>
      <c r="N27" s="123"/>
      <c r="O27" s="120"/>
      <c r="P27" s="120"/>
    </row>
    <row r="28" spans="1:16" ht="11.25" customHeight="1">
      <c r="A28" s="112"/>
      <c r="B28" s="112"/>
      <c r="C28" s="112"/>
      <c r="D28" s="112"/>
      <c r="E28" s="389"/>
      <c r="F28" s="112"/>
      <c r="G28" s="107"/>
      <c r="H28" s="159"/>
      <c r="I28" s="108"/>
      <c r="J28" s="108"/>
      <c r="K28" s="390"/>
      <c r="L28" s="188"/>
      <c r="M28" s="109"/>
      <c r="N28" s="110"/>
      <c r="O28" s="107"/>
      <c r="P28" s="107"/>
    </row>
    <row r="29" spans="1:16" s="310" customFormat="1" ht="11.25" customHeight="1">
      <c r="A29" s="302" t="s">
        <v>665</v>
      </c>
      <c r="B29" s="302" t="s">
        <v>622</v>
      </c>
      <c r="C29" s="302"/>
      <c r="D29" s="302" t="s">
        <v>623</v>
      </c>
      <c r="E29" s="387" t="s">
        <v>624</v>
      </c>
      <c r="F29" s="302" t="s">
        <v>523</v>
      </c>
      <c r="G29" s="304" t="s">
        <v>695</v>
      </c>
      <c r="H29" s="305">
        <v>1147475206.01</v>
      </c>
      <c r="I29" s="306"/>
      <c r="J29" s="306"/>
      <c r="K29" s="305">
        <f>+H29+I29+J29</f>
        <v>1147475206.01</v>
      </c>
      <c r="L29" s="307" t="s">
        <v>714</v>
      </c>
      <c r="M29" s="388"/>
      <c r="N29" s="308"/>
      <c r="O29" s="309"/>
      <c r="P29" s="309"/>
    </row>
    <row r="30" spans="1:16" ht="11.25" customHeight="1">
      <c r="A30" s="112" t="s">
        <v>665</v>
      </c>
      <c r="B30" s="112" t="s">
        <v>622</v>
      </c>
      <c r="C30" s="112"/>
      <c r="D30" s="112" t="s">
        <v>644</v>
      </c>
      <c r="E30" s="389" t="s">
        <v>645</v>
      </c>
      <c r="F30" s="112" t="s">
        <v>473</v>
      </c>
      <c r="G30" s="145" t="s">
        <v>695</v>
      </c>
      <c r="H30" s="159">
        <v>17723461.880000003</v>
      </c>
      <c r="I30" s="108"/>
      <c r="J30" s="108"/>
      <c r="K30" s="305">
        <f>+H30+I30+J30</f>
        <v>17723461.880000003</v>
      </c>
      <c r="L30" s="188" t="s">
        <v>714</v>
      </c>
      <c r="M30" s="109"/>
      <c r="N30" s="110"/>
      <c r="O30" s="107"/>
      <c r="P30" s="107"/>
    </row>
    <row r="31" spans="1:16" s="116" customFormat="1" ht="11.25" customHeight="1">
      <c r="A31" s="904" t="s">
        <v>627</v>
      </c>
      <c r="B31" s="905"/>
      <c r="C31" s="339"/>
      <c r="D31" s="126"/>
      <c r="E31" s="392"/>
      <c r="F31" s="126"/>
      <c r="G31" s="127"/>
      <c r="H31" s="161">
        <f>SUM(H29:H30)</f>
        <v>1165198667.8900001</v>
      </c>
      <c r="I31" s="128"/>
      <c r="J31" s="128"/>
      <c r="K31" s="161">
        <f>SUM(K29:K30)</f>
        <v>1165198667.8900001</v>
      </c>
      <c r="L31" s="190"/>
      <c r="M31" s="129"/>
      <c r="N31" s="130"/>
      <c r="O31" s="127"/>
      <c r="P31" s="127"/>
    </row>
    <row r="32" spans="1:16" s="116" customFormat="1" ht="11.25" customHeight="1">
      <c r="A32" s="898" t="s">
        <v>666</v>
      </c>
      <c r="B32" s="898"/>
      <c r="C32" s="136"/>
      <c r="D32" s="136"/>
      <c r="E32" s="391"/>
      <c r="F32" s="136"/>
      <c r="G32" s="137"/>
      <c r="H32" s="162">
        <f>+H27+H31</f>
        <v>3139101660.8900003</v>
      </c>
      <c r="I32" s="138"/>
      <c r="J32" s="138"/>
      <c r="K32" s="162">
        <f>+K27+K31</f>
        <v>3139101660.8900003</v>
      </c>
      <c r="L32" s="153"/>
      <c r="M32" s="139"/>
      <c r="N32" s="140"/>
      <c r="O32" s="137"/>
      <c r="P32" s="137"/>
    </row>
    <row r="33" spans="1:16" s="116" customFormat="1" ht="11.25" customHeight="1">
      <c r="A33" s="131"/>
      <c r="B33" s="131"/>
      <c r="C33" s="131"/>
      <c r="D33" s="131"/>
      <c r="E33" s="393"/>
      <c r="F33" s="131"/>
      <c r="G33" s="132"/>
      <c r="H33" s="163"/>
      <c r="I33" s="133"/>
      <c r="J33" s="133"/>
      <c r="K33" s="394"/>
      <c r="L33" s="191"/>
      <c r="M33" s="134"/>
      <c r="N33" s="135"/>
      <c r="O33" s="132"/>
      <c r="P33" s="132"/>
    </row>
    <row r="34" spans="1:16" s="115" customFormat="1" ht="11.25" customHeight="1">
      <c r="A34" s="906" t="s">
        <v>668</v>
      </c>
      <c r="B34" s="906"/>
      <c r="C34" s="906"/>
      <c r="D34" s="906"/>
      <c r="E34" s="906"/>
      <c r="F34" s="906"/>
      <c r="G34" s="906"/>
      <c r="H34" s="906"/>
      <c r="I34" s="906"/>
      <c r="J34" s="906"/>
      <c r="K34" s="906"/>
      <c r="L34" s="906"/>
      <c r="M34" s="906"/>
      <c r="N34" s="906"/>
      <c r="O34" s="906"/>
      <c r="P34" s="906"/>
    </row>
    <row r="35" spans="1:16" ht="15.75" customHeight="1">
      <c r="A35" s="112" t="s">
        <v>669</v>
      </c>
      <c r="B35" s="112" t="s">
        <v>689</v>
      </c>
      <c r="C35" s="112"/>
      <c r="D35" s="112" t="s">
        <v>338</v>
      </c>
      <c r="E35" s="389">
        <v>890903938</v>
      </c>
      <c r="F35" s="112" t="s">
        <v>443</v>
      </c>
      <c r="G35" s="145" t="s">
        <v>695</v>
      </c>
      <c r="H35" s="159">
        <v>2766941.58</v>
      </c>
      <c r="I35" s="108"/>
      <c r="J35" s="108"/>
      <c r="K35" s="159">
        <f>+H35+I35+J35</f>
        <v>2766941.58</v>
      </c>
      <c r="L35" s="395">
        <v>0.26314799999999999</v>
      </c>
      <c r="M35" s="396"/>
      <c r="N35" s="109"/>
      <c r="O35" s="107"/>
      <c r="P35" s="107"/>
    </row>
    <row r="36" spans="1:16" ht="13.5" customHeight="1">
      <c r="A36" s="112" t="s">
        <v>669</v>
      </c>
      <c r="B36" s="112" t="s">
        <v>689</v>
      </c>
      <c r="C36" s="112"/>
      <c r="D36" s="112" t="s">
        <v>338</v>
      </c>
      <c r="E36" s="389">
        <v>890903938</v>
      </c>
      <c r="F36" s="112" t="s">
        <v>443</v>
      </c>
      <c r="G36" s="145" t="s">
        <v>695</v>
      </c>
      <c r="H36" s="159">
        <v>4429686.8099999996</v>
      </c>
      <c r="I36" s="108"/>
      <c r="J36" s="108"/>
      <c r="K36" s="159">
        <f t="shared" ref="K36:K91" si="1">+H36+I36+J36</f>
        <v>4429686.8099999996</v>
      </c>
      <c r="L36" s="395">
        <v>0.26314799999999999</v>
      </c>
      <c r="M36" s="112"/>
      <c r="N36" s="109"/>
      <c r="O36" s="107"/>
      <c r="P36" s="107"/>
    </row>
    <row r="37" spans="1:16" ht="12" customHeight="1">
      <c r="A37" s="112" t="s">
        <v>669</v>
      </c>
      <c r="B37" s="112" t="s">
        <v>718</v>
      </c>
      <c r="C37" s="112"/>
      <c r="D37" s="112" t="s">
        <v>338</v>
      </c>
      <c r="E37" s="389">
        <v>890903938</v>
      </c>
      <c r="F37" s="112" t="s">
        <v>443</v>
      </c>
      <c r="G37" s="145" t="s">
        <v>695</v>
      </c>
      <c r="H37" s="159">
        <v>175720666</v>
      </c>
      <c r="I37" s="142"/>
      <c r="J37" s="142"/>
      <c r="K37" s="159">
        <f t="shared" si="1"/>
        <v>175720666</v>
      </c>
      <c r="L37" s="397">
        <v>0.217</v>
      </c>
      <c r="M37" s="396">
        <v>45051</v>
      </c>
      <c r="N37" s="111"/>
      <c r="O37" s="141"/>
      <c r="P37" s="141"/>
    </row>
    <row r="38" spans="1:16" ht="24" customHeight="1">
      <c r="A38" s="112" t="s">
        <v>669</v>
      </c>
      <c r="B38" s="112" t="s">
        <v>718</v>
      </c>
      <c r="C38" s="112"/>
      <c r="D38" s="112" t="s">
        <v>44</v>
      </c>
      <c r="E38" s="389" t="s">
        <v>451</v>
      </c>
      <c r="F38" s="398" t="s">
        <v>453</v>
      </c>
      <c r="G38" s="398" t="s">
        <v>698</v>
      </c>
      <c r="H38" s="159">
        <v>677298414.82000005</v>
      </c>
      <c r="I38" s="108"/>
      <c r="J38" s="108"/>
      <c r="K38" s="159">
        <f t="shared" si="1"/>
        <v>677298414.82000005</v>
      </c>
      <c r="L38" s="399">
        <f>+((1+ipc)*(1+5%))-1</f>
        <v>0.11100500000000002</v>
      </c>
      <c r="M38" s="396">
        <v>44416</v>
      </c>
      <c r="N38" s="110"/>
      <c r="O38" s="107"/>
      <c r="P38" s="107"/>
    </row>
    <row r="39" spans="1:16">
      <c r="A39" s="112" t="s">
        <v>669</v>
      </c>
      <c r="B39" s="112" t="s">
        <v>718</v>
      </c>
      <c r="C39" s="112"/>
      <c r="D39" s="112" t="s">
        <v>50</v>
      </c>
      <c r="E39" s="389" t="s">
        <v>469</v>
      </c>
      <c r="F39" s="400" t="s">
        <v>471</v>
      </c>
      <c r="G39" s="400" t="s">
        <v>694</v>
      </c>
      <c r="H39" s="159">
        <v>192782361.30000001</v>
      </c>
      <c r="I39" s="108"/>
      <c r="J39" s="108"/>
      <c r="K39" s="159">
        <f t="shared" si="1"/>
        <v>192782361.30000001</v>
      </c>
      <c r="L39" s="401">
        <v>0.16</v>
      </c>
      <c r="M39" s="396">
        <v>44874</v>
      </c>
      <c r="N39" s="110"/>
      <c r="O39" s="107"/>
      <c r="P39" s="107"/>
    </row>
    <row r="40" spans="1:16">
      <c r="A40" s="112" t="s">
        <v>669</v>
      </c>
      <c r="B40" s="112" t="s">
        <v>718</v>
      </c>
      <c r="C40" s="112"/>
      <c r="D40" s="112" t="s">
        <v>28</v>
      </c>
      <c r="E40" s="389" t="s">
        <v>392</v>
      </c>
      <c r="F40" s="400" t="s">
        <v>396</v>
      </c>
      <c r="G40" s="400" t="s">
        <v>695</v>
      </c>
      <c r="H40" s="159">
        <v>500000000</v>
      </c>
      <c r="I40" s="108"/>
      <c r="J40" s="108"/>
      <c r="K40" s="159">
        <f t="shared" si="1"/>
        <v>500000000</v>
      </c>
      <c r="L40" s="402">
        <v>0.2225</v>
      </c>
      <c r="M40" s="396">
        <v>43970</v>
      </c>
      <c r="N40" s="110"/>
      <c r="O40" s="107"/>
      <c r="P40" s="107"/>
    </row>
    <row r="41" spans="1:16" ht="20">
      <c r="A41" s="112" t="s">
        <v>669</v>
      </c>
      <c r="B41" s="112" t="s">
        <v>718</v>
      </c>
      <c r="C41" s="112"/>
      <c r="D41" s="112" t="s">
        <v>46</v>
      </c>
      <c r="E41" s="389" t="s">
        <v>455</v>
      </c>
      <c r="F41" s="400" t="s">
        <v>458</v>
      </c>
      <c r="G41" s="400" t="s">
        <v>695</v>
      </c>
      <c r="H41" s="159">
        <v>121717412.18000001</v>
      </c>
      <c r="I41" s="108"/>
      <c r="J41" s="108"/>
      <c r="K41" s="159">
        <f t="shared" si="1"/>
        <v>121717412.18000001</v>
      </c>
      <c r="L41" s="401">
        <v>0.16</v>
      </c>
      <c r="M41" s="396">
        <v>44881</v>
      </c>
      <c r="N41" s="110"/>
      <c r="O41" s="107"/>
      <c r="P41" s="107"/>
    </row>
    <row r="42" spans="1:16">
      <c r="A42" s="112" t="s">
        <v>669</v>
      </c>
      <c r="B42" s="112" t="s">
        <v>718</v>
      </c>
      <c r="C42" s="112"/>
      <c r="D42" s="112" t="s">
        <v>36</v>
      </c>
      <c r="E42" s="389" t="s">
        <v>360</v>
      </c>
      <c r="F42" s="400" t="s">
        <v>719</v>
      </c>
      <c r="G42" s="400" t="s">
        <v>695</v>
      </c>
      <c r="H42" s="159">
        <v>389060046.89999998</v>
      </c>
      <c r="I42" s="108"/>
      <c r="J42" s="108"/>
      <c r="K42" s="159">
        <f t="shared" si="1"/>
        <v>389060046.89999998</v>
      </c>
      <c r="L42" s="403">
        <v>0.1268</v>
      </c>
      <c r="M42" s="109"/>
      <c r="N42" s="110"/>
      <c r="O42" s="107"/>
      <c r="P42" s="107"/>
    </row>
    <row r="43" spans="1:16">
      <c r="A43" s="112" t="s">
        <v>669</v>
      </c>
      <c r="B43" s="112" t="s">
        <v>718</v>
      </c>
      <c r="C43" s="112"/>
      <c r="D43" s="112" t="s">
        <v>34</v>
      </c>
      <c r="E43" s="389" t="s">
        <v>407</v>
      </c>
      <c r="F43" s="400" t="s">
        <v>408</v>
      </c>
      <c r="G43" s="400" t="s">
        <v>697</v>
      </c>
      <c r="H43" s="159">
        <v>165910087</v>
      </c>
      <c r="I43" s="108"/>
      <c r="J43" s="108"/>
      <c r="K43" s="159">
        <f t="shared" si="1"/>
        <v>165910087</v>
      </c>
      <c r="L43" s="403">
        <v>0.1268</v>
      </c>
      <c r="M43" s="109"/>
      <c r="N43" s="110"/>
      <c r="O43" s="107"/>
      <c r="P43" s="107"/>
    </row>
    <row r="44" spans="1:16">
      <c r="A44" s="112" t="s">
        <v>669</v>
      </c>
      <c r="B44" s="112" t="s">
        <v>718</v>
      </c>
      <c r="C44" s="112"/>
      <c r="D44" s="112" t="s">
        <v>40</v>
      </c>
      <c r="E44" s="389" t="s">
        <v>432</v>
      </c>
      <c r="F44" s="400" t="s">
        <v>713</v>
      </c>
      <c r="G44" s="400" t="s">
        <v>694</v>
      </c>
      <c r="H44" s="159">
        <v>170000000</v>
      </c>
      <c r="I44" s="108"/>
      <c r="J44" s="108"/>
      <c r="K44" s="159">
        <f t="shared" si="1"/>
        <v>170000000</v>
      </c>
      <c r="L44" s="402">
        <v>0.1268</v>
      </c>
      <c r="M44" s="396">
        <v>43893</v>
      </c>
      <c r="N44" s="110"/>
      <c r="O44" s="107"/>
      <c r="P44" s="107"/>
    </row>
    <row r="45" spans="1:16">
      <c r="A45" s="112" t="s">
        <v>669</v>
      </c>
      <c r="B45" s="112" t="s">
        <v>718</v>
      </c>
      <c r="C45" s="112"/>
      <c r="D45" s="112" t="s">
        <v>22</v>
      </c>
      <c r="E45" s="389" t="s">
        <v>375</v>
      </c>
      <c r="F45" s="400" t="s">
        <v>378</v>
      </c>
      <c r="G45" s="400" t="s">
        <v>695</v>
      </c>
      <c r="H45" s="159">
        <v>280500000</v>
      </c>
      <c r="I45" s="108"/>
      <c r="J45" s="108"/>
      <c r="K45" s="159">
        <f t="shared" si="1"/>
        <v>280500000</v>
      </c>
      <c r="L45" s="402">
        <v>0.1268</v>
      </c>
      <c r="M45" s="396">
        <v>43970</v>
      </c>
      <c r="N45" s="110"/>
      <c r="O45" s="107"/>
      <c r="P45" s="107"/>
    </row>
    <row r="46" spans="1:16" ht="21.75" customHeight="1">
      <c r="A46" s="112" t="s">
        <v>669</v>
      </c>
      <c r="B46" s="112" t="s">
        <v>718</v>
      </c>
      <c r="C46" s="112"/>
      <c r="D46" s="112" t="s">
        <v>24</v>
      </c>
      <c r="E46" s="389" t="s">
        <v>379</v>
      </c>
      <c r="F46" s="400" t="s">
        <v>384</v>
      </c>
      <c r="G46" s="400" t="s">
        <v>697</v>
      </c>
      <c r="H46" s="159">
        <v>28026285</v>
      </c>
      <c r="I46" s="108"/>
      <c r="J46" s="108"/>
      <c r="K46" s="159">
        <f t="shared" si="1"/>
        <v>28026285</v>
      </c>
      <c r="L46" s="402">
        <v>0.15390000000000001</v>
      </c>
      <c r="M46" s="396">
        <v>44614</v>
      </c>
      <c r="N46" s="110"/>
      <c r="O46" s="107"/>
      <c r="P46" s="107"/>
    </row>
    <row r="47" spans="1:16">
      <c r="A47" s="112" t="s">
        <v>669</v>
      </c>
      <c r="B47" s="112" t="s">
        <v>718</v>
      </c>
      <c r="C47" s="112"/>
      <c r="D47" s="112" t="s">
        <v>42</v>
      </c>
      <c r="E47" s="389" t="s">
        <v>444</v>
      </c>
      <c r="F47" s="400" t="s">
        <v>446</v>
      </c>
      <c r="G47" s="400" t="s">
        <v>699</v>
      </c>
      <c r="H47" s="159">
        <v>190000000</v>
      </c>
      <c r="I47" s="108"/>
      <c r="J47" s="108"/>
      <c r="K47" s="159">
        <f t="shared" si="1"/>
        <v>190000000</v>
      </c>
      <c r="L47" s="402">
        <v>0.1512</v>
      </c>
      <c r="M47" s="396">
        <v>44768</v>
      </c>
      <c r="N47" s="110"/>
      <c r="O47" s="107"/>
      <c r="P47" s="107"/>
    </row>
    <row r="48" spans="1:16" ht="20">
      <c r="A48" s="112" t="s">
        <v>669</v>
      </c>
      <c r="B48" s="112" t="s">
        <v>718</v>
      </c>
      <c r="C48" s="112"/>
      <c r="D48" s="112" t="s">
        <v>30</v>
      </c>
      <c r="E48" s="389" t="s">
        <v>397</v>
      </c>
      <c r="F48" s="400" t="s">
        <v>400</v>
      </c>
      <c r="G48" s="400" t="s">
        <v>697</v>
      </c>
      <c r="H48" s="159">
        <v>162761779.47</v>
      </c>
      <c r="I48" s="108"/>
      <c r="J48" s="108"/>
      <c r="K48" s="159">
        <f t="shared" si="1"/>
        <v>162761779.47</v>
      </c>
      <c r="L48" s="402">
        <v>0.15390000000000001</v>
      </c>
      <c r="M48" s="396">
        <v>44178</v>
      </c>
      <c r="N48" s="110"/>
      <c r="O48" s="107"/>
      <c r="P48" s="107"/>
    </row>
    <row r="49" spans="1:16" ht="20">
      <c r="A49" s="112" t="s">
        <v>669</v>
      </c>
      <c r="B49" s="112" t="s">
        <v>718</v>
      </c>
      <c r="C49" s="112"/>
      <c r="D49" s="112" t="s">
        <v>26</v>
      </c>
      <c r="E49" s="389" t="s">
        <v>386</v>
      </c>
      <c r="F49" s="400" t="s">
        <v>391</v>
      </c>
      <c r="G49" s="400" t="s">
        <v>695</v>
      </c>
      <c r="H49" s="159">
        <v>346394782.72000003</v>
      </c>
      <c r="I49" s="108"/>
      <c r="J49" s="108"/>
      <c r="K49" s="159">
        <f t="shared" si="1"/>
        <v>346394782.72000003</v>
      </c>
      <c r="L49" s="401">
        <v>0.16</v>
      </c>
      <c r="M49" s="396">
        <v>44896</v>
      </c>
      <c r="N49" s="110"/>
      <c r="O49" s="107"/>
      <c r="P49" s="107"/>
    </row>
    <row r="50" spans="1:16" ht="20">
      <c r="A50" s="112" t="s">
        <v>669</v>
      </c>
      <c r="B50" s="112" t="s">
        <v>718</v>
      </c>
      <c r="C50" s="112"/>
      <c r="D50" s="112" t="s">
        <v>32</v>
      </c>
      <c r="E50" s="389" t="s">
        <v>401</v>
      </c>
      <c r="F50" s="400" t="s">
        <v>406</v>
      </c>
      <c r="G50" s="400" t="s">
        <v>697</v>
      </c>
      <c r="H50" s="159">
        <v>98120075.060000002</v>
      </c>
      <c r="I50" s="108"/>
      <c r="J50" s="108"/>
      <c r="K50" s="159">
        <f t="shared" si="1"/>
        <v>98120075.060000002</v>
      </c>
      <c r="L50" s="402">
        <v>0.1268</v>
      </c>
      <c r="M50" s="109"/>
      <c r="N50" s="110"/>
      <c r="O50" s="107"/>
      <c r="P50" s="107"/>
    </row>
    <row r="51" spans="1:16">
      <c r="A51" s="112" t="s">
        <v>669</v>
      </c>
      <c r="B51" s="112" t="s">
        <v>718</v>
      </c>
      <c r="C51" s="112"/>
      <c r="D51" s="112" t="s">
        <v>38</v>
      </c>
      <c r="E51" s="389" t="s">
        <v>369</v>
      </c>
      <c r="F51" s="400" t="s">
        <v>374</v>
      </c>
      <c r="G51" s="400" t="s">
        <v>695</v>
      </c>
      <c r="H51" s="159">
        <v>920370200.32000005</v>
      </c>
      <c r="I51" s="108"/>
      <c r="J51" s="108"/>
      <c r="K51" s="159">
        <f t="shared" si="1"/>
        <v>920370200.32000005</v>
      </c>
      <c r="L51" s="403">
        <v>0.1268</v>
      </c>
      <c r="M51" s="109"/>
      <c r="N51" s="110"/>
      <c r="O51" s="107"/>
      <c r="P51" s="107"/>
    </row>
    <row r="52" spans="1:16">
      <c r="A52" s="112" t="s">
        <v>669</v>
      </c>
      <c r="B52" s="112" t="s">
        <v>718</v>
      </c>
      <c r="C52" s="112"/>
      <c r="D52" s="112" t="s">
        <v>48</v>
      </c>
      <c r="E52" s="389" t="s">
        <v>465</v>
      </c>
      <c r="F52" s="400" t="s">
        <v>468</v>
      </c>
      <c r="G52" s="400" t="s">
        <v>697</v>
      </c>
      <c r="H52" s="159">
        <v>20877818.600000001</v>
      </c>
      <c r="I52" s="108"/>
      <c r="J52" s="108"/>
      <c r="K52" s="159">
        <f t="shared" si="1"/>
        <v>20877818.600000001</v>
      </c>
      <c r="L52" s="402">
        <v>0.15390000000000001</v>
      </c>
      <c r="M52" s="396">
        <v>44699</v>
      </c>
      <c r="N52" s="110"/>
      <c r="O52" s="107"/>
      <c r="P52" s="107"/>
    </row>
    <row r="53" spans="1:16">
      <c r="A53" s="112" t="s">
        <v>669</v>
      </c>
      <c r="B53" s="112" t="s">
        <v>718</v>
      </c>
      <c r="C53" s="112"/>
      <c r="D53" s="112" t="s">
        <v>258</v>
      </c>
      <c r="E53" s="404">
        <v>890926985</v>
      </c>
      <c r="F53" s="400" t="s">
        <v>707</v>
      </c>
      <c r="G53" s="400" t="s">
        <v>697</v>
      </c>
      <c r="H53" s="159">
        <v>107209674.56</v>
      </c>
      <c r="I53" s="108"/>
      <c r="J53" s="108"/>
      <c r="K53" s="159">
        <f t="shared" si="1"/>
        <v>107209674.56</v>
      </c>
      <c r="L53" s="403">
        <v>0.1268</v>
      </c>
      <c r="M53" s="396"/>
      <c r="N53" s="110"/>
      <c r="O53" s="107"/>
      <c r="P53" s="107"/>
    </row>
    <row r="54" spans="1:16">
      <c r="A54" s="112" t="s">
        <v>669</v>
      </c>
      <c r="B54" s="112" t="s">
        <v>718</v>
      </c>
      <c r="C54" s="112"/>
      <c r="D54" s="112" t="s">
        <v>28</v>
      </c>
      <c r="E54" s="405" t="s">
        <v>392</v>
      </c>
      <c r="F54" s="400" t="s">
        <v>396</v>
      </c>
      <c r="G54" s="400" t="s">
        <v>695</v>
      </c>
      <c r="H54" s="159">
        <v>102884773.95</v>
      </c>
      <c r="I54" s="108"/>
      <c r="J54" s="108"/>
      <c r="K54" s="159">
        <f t="shared" si="1"/>
        <v>102884773.95</v>
      </c>
      <c r="L54" s="188" t="s">
        <v>714</v>
      </c>
      <c r="M54" s="109"/>
      <c r="N54" s="110"/>
      <c r="O54" s="107"/>
      <c r="P54" s="107"/>
    </row>
    <row r="55" spans="1:16">
      <c r="A55" s="112" t="s">
        <v>669</v>
      </c>
      <c r="B55" s="112" t="s">
        <v>718</v>
      </c>
      <c r="C55" s="112"/>
      <c r="D55" s="112" t="s">
        <v>36</v>
      </c>
      <c r="E55" s="405" t="s">
        <v>360</v>
      </c>
      <c r="F55" s="400" t="s">
        <v>720</v>
      </c>
      <c r="G55" s="400" t="s">
        <v>695</v>
      </c>
      <c r="H55" s="159">
        <v>87999284</v>
      </c>
      <c r="I55" s="108"/>
      <c r="J55" s="108"/>
      <c r="K55" s="159">
        <f t="shared" si="1"/>
        <v>87999284</v>
      </c>
      <c r="L55" s="403">
        <v>0.1268</v>
      </c>
      <c r="M55" s="109"/>
      <c r="N55" s="110"/>
      <c r="O55" s="107"/>
      <c r="P55" s="107"/>
    </row>
    <row r="56" spans="1:16">
      <c r="A56" s="112" t="s">
        <v>669</v>
      </c>
      <c r="B56" s="112" t="s">
        <v>718</v>
      </c>
      <c r="C56" s="112"/>
      <c r="D56" s="112" t="s">
        <v>94</v>
      </c>
      <c r="E56" s="405" t="s">
        <v>651</v>
      </c>
      <c r="F56" s="400" t="s">
        <v>691</v>
      </c>
      <c r="G56" s="400" t="s">
        <v>695</v>
      </c>
      <c r="H56" s="159">
        <v>5992578</v>
      </c>
      <c r="I56" s="108"/>
      <c r="J56" s="108"/>
      <c r="K56" s="159">
        <f t="shared" si="1"/>
        <v>5992578</v>
      </c>
      <c r="L56" s="188" t="s">
        <v>714</v>
      </c>
      <c r="M56" s="109"/>
      <c r="N56" s="110"/>
      <c r="O56" s="107"/>
      <c r="P56" s="107"/>
    </row>
    <row r="57" spans="1:16">
      <c r="A57" s="112" t="s">
        <v>669</v>
      </c>
      <c r="B57" s="112" t="s">
        <v>718</v>
      </c>
      <c r="C57" s="112"/>
      <c r="D57" s="112" t="s">
        <v>90</v>
      </c>
      <c r="E57" s="405" t="s">
        <v>494</v>
      </c>
      <c r="F57" s="400" t="s">
        <v>497</v>
      </c>
      <c r="G57" s="400" t="s">
        <v>695</v>
      </c>
      <c r="H57" s="159">
        <v>63146550</v>
      </c>
      <c r="I57" s="108"/>
      <c r="J57" s="108"/>
      <c r="K57" s="159">
        <f t="shared" si="1"/>
        <v>63146550</v>
      </c>
      <c r="L57" s="401">
        <v>0.12</v>
      </c>
      <c r="M57" s="109"/>
      <c r="N57" s="110"/>
      <c r="O57" s="107"/>
      <c r="P57" s="107"/>
    </row>
    <row r="58" spans="1:16" ht="12.75" customHeight="1">
      <c r="A58" s="112" t="s">
        <v>669</v>
      </c>
      <c r="B58" s="112" t="s">
        <v>718</v>
      </c>
      <c r="C58" s="112"/>
      <c r="D58" s="112" t="s">
        <v>155</v>
      </c>
      <c r="E58" s="405" t="s">
        <v>426</v>
      </c>
      <c r="F58" s="400" t="s">
        <v>713</v>
      </c>
      <c r="G58" s="400" t="s">
        <v>694</v>
      </c>
      <c r="H58" s="159">
        <v>1970700</v>
      </c>
      <c r="I58" s="108"/>
      <c r="J58" s="108"/>
      <c r="K58" s="159">
        <f t="shared" si="1"/>
        <v>1970700</v>
      </c>
      <c r="L58" s="188" t="s">
        <v>714</v>
      </c>
      <c r="M58" s="109"/>
      <c r="N58" s="110"/>
      <c r="O58" s="107"/>
      <c r="P58" s="107"/>
    </row>
    <row r="59" spans="1:16">
      <c r="A59" s="112" t="s">
        <v>669</v>
      </c>
      <c r="B59" s="112" t="s">
        <v>718</v>
      </c>
      <c r="C59" s="112"/>
      <c r="D59" s="112" t="s">
        <v>40</v>
      </c>
      <c r="E59" s="405" t="s">
        <v>432</v>
      </c>
      <c r="F59" s="400" t="s">
        <v>713</v>
      </c>
      <c r="G59" s="400" t="s">
        <v>694</v>
      </c>
      <c r="H59" s="159">
        <v>34893600</v>
      </c>
      <c r="I59" s="108"/>
      <c r="J59" s="108"/>
      <c r="K59" s="159">
        <f t="shared" si="1"/>
        <v>34893600</v>
      </c>
      <c r="L59" s="188" t="s">
        <v>714</v>
      </c>
      <c r="M59" s="109"/>
      <c r="N59" s="110"/>
      <c r="O59" s="107"/>
      <c r="P59" s="107"/>
    </row>
    <row r="60" spans="1:16">
      <c r="A60" s="112" t="s">
        <v>669</v>
      </c>
      <c r="B60" s="112" t="s">
        <v>718</v>
      </c>
      <c r="C60" s="112"/>
      <c r="D60" s="112" t="s">
        <v>153</v>
      </c>
      <c r="E60" s="405" t="s">
        <v>420</v>
      </c>
      <c r="F60" s="400" t="s">
        <v>716</v>
      </c>
      <c r="G60" s="400" t="s">
        <v>694</v>
      </c>
      <c r="H60" s="159">
        <v>9661114</v>
      </c>
      <c r="I60" s="108"/>
      <c r="J60" s="108"/>
      <c r="K60" s="159">
        <f t="shared" si="1"/>
        <v>9661114</v>
      </c>
      <c r="L60" s="188" t="s">
        <v>714</v>
      </c>
      <c r="M60" s="109"/>
      <c r="N60" s="110"/>
      <c r="O60" s="107"/>
      <c r="P60" s="107"/>
    </row>
    <row r="61" spans="1:16">
      <c r="A61" s="112" t="s">
        <v>669</v>
      </c>
      <c r="B61" s="112" t="s">
        <v>718</v>
      </c>
      <c r="C61" s="112"/>
      <c r="D61" s="112" t="s">
        <v>38</v>
      </c>
      <c r="E61" s="405" t="s">
        <v>369</v>
      </c>
      <c r="F61" s="400" t="s">
        <v>374</v>
      </c>
      <c r="G61" s="400" t="s">
        <v>697</v>
      </c>
      <c r="H61" s="159">
        <v>217872080</v>
      </c>
      <c r="I61" s="108"/>
      <c r="J61" s="108"/>
      <c r="K61" s="159">
        <f t="shared" si="1"/>
        <v>217872080</v>
      </c>
      <c r="L61" s="188" t="s">
        <v>714</v>
      </c>
      <c r="M61" s="109"/>
      <c r="N61" s="110"/>
      <c r="O61" s="107"/>
      <c r="P61" s="107"/>
    </row>
    <row r="62" spans="1:16">
      <c r="A62" s="112" t="s">
        <v>669</v>
      </c>
      <c r="B62" s="112" t="s">
        <v>718</v>
      </c>
      <c r="C62" s="112"/>
      <c r="D62" s="112" t="s">
        <v>42</v>
      </c>
      <c r="E62" s="405" t="s">
        <v>444</v>
      </c>
      <c r="F62" s="400" t="s">
        <v>446</v>
      </c>
      <c r="G62" s="400" t="s">
        <v>699</v>
      </c>
      <c r="H62" s="159">
        <v>4520637.4000000004</v>
      </c>
      <c r="I62" s="108"/>
      <c r="J62" s="108"/>
      <c r="K62" s="159">
        <f t="shared" si="1"/>
        <v>4520637.4000000004</v>
      </c>
      <c r="L62" s="188" t="s">
        <v>714</v>
      </c>
      <c r="M62" s="109"/>
      <c r="N62" s="110"/>
      <c r="O62" s="107"/>
      <c r="P62" s="107"/>
    </row>
    <row r="63" spans="1:16">
      <c r="A63" s="112" t="s">
        <v>669</v>
      </c>
      <c r="B63" s="112" t="s">
        <v>671</v>
      </c>
      <c r="C63" s="112"/>
      <c r="D63" s="112" t="s">
        <v>120</v>
      </c>
      <c r="E63" s="405" t="s">
        <v>545</v>
      </c>
      <c r="F63" s="400" t="s">
        <v>547</v>
      </c>
      <c r="G63" s="400" t="s">
        <v>695</v>
      </c>
      <c r="H63" s="159">
        <v>50840000</v>
      </c>
      <c r="I63" s="108"/>
      <c r="J63" s="108"/>
      <c r="K63" s="159">
        <f t="shared" si="1"/>
        <v>50840000</v>
      </c>
      <c r="L63" s="188" t="s">
        <v>714</v>
      </c>
      <c r="M63" s="109"/>
      <c r="N63" s="110"/>
      <c r="O63" s="107"/>
      <c r="P63" s="107"/>
    </row>
    <row r="64" spans="1:16" ht="13.5" customHeight="1">
      <c r="A64" s="112" t="s">
        <v>669</v>
      </c>
      <c r="B64" s="112" t="s">
        <v>671</v>
      </c>
      <c r="C64" s="112"/>
      <c r="D64" s="112" t="s">
        <v>147</v>
      </c>
      <c r="E64" s="405" t="s">
        <v>146</v>
      </c>
      <c r="F64" s="400" t="s">
        <v>690</v>
      </c>
      <c r="G64" s="400" t="s">
        <v>700</v>
      </c>
      <c r="H64" s="159">
        <v>123500</v>
      </c>
      <c r="I64" s="108"/>
      <c r="J64" s="108"/>
      <c r="K64" s="159">
        <f t="shared" si="1"/>
        <v>123500</v>
      </c>
      <c r="L64" s="188" t="s">
        <v>714</v>
      </c>
      <c r="M64" s="109"/>
      <c r="N64" s="110"/>
      <c r="O64" s="107"/>
      <c r="P64" s="107"/>
    </row>
    <row r="65" spans="1:16" ht="13.5" customHeight="1">
      <c r="A65" s="112" t="s">
        <v>669</v>
      </c>
      <c r="B65" s="112" t="s">
        <v>671</v>
      </c>
      <c r="C65" s="112"/>
      <c r="D65" s="112" t="s">
        <v>112</v>
      </c>
      <c r="E65" s="405" t="s">
        <v>503</v>
      </c>
      <c r="F65" s="400" t="s">
        <v>505</v>
      </c>
      <c r="G65" s="400" t="s">
        <v>701</v>
      </c>
      <c r="H65" s="159">
        <v>4284000</v>
      </c>
      <c r="I65" s="108"/>
      <c r="J65" s="108"/>
      <c r="K65" s="159">
        <f t="shared" si="1"/>
        <v>4284000</v>
      </c>
      <c r="L65" s="188" t="s">
        <v>714</v>
      </c>
      <c r="M65" s="109"/>
      <c r="N65" s="110"/>
      <c r="O65" s="107"/>
      <c r="P65" s="107"/>
    </row>
    <row r="66" spans="1:16" ht="12.75" customHeight="1">
      <c r="A66" s="112" t="s">
        <v>669</v>
      </c>
      <c r="B66" s="112" t="s">
        <v>671</v>
      </c>
      <c r="C66" s="112"/>
      <c r="D66" s="112" t="s">
        <v>102</v>
      </c>
      <c r="E66" s="405" t="s">
        <v>524</v>
      </c>
      <c r="F66" s="400" t="s">
        <v>526</v>
      </c>
      <c r="G66" s="400" t="s">
        <v>701</v>
      </c>
      <c r="H66" s="159">
        <v>288394519.02999997</v>
      </c>
      <c r="I66" s="108"/>
      <c r="J66" s="108"/>
      <c r="K66" s="159">
        <f t="shared" si="1"/>
        <v>288394519.02999997</v>
      </c>
      <c r="L66" s="188" t="s">
        <v>714</v>
      </c>
      <c r="M66" s="109"/>
      <c r="N66" s="110"/>
      <c r="O66" s="107"/>
      <c r="P66" s="107"/>
    </row>
    <row r="67" spans="1:16">
      <c r="A67" s="112" t="s">
        <v>669</v>
      </c>
      <c r="B67" s="112" t="s">
        <v>671</v>
      </c>
      <c r="C67" s="112"/>
      <c r="D67" s="112" t="s">
        <v>674</v>
      </c>
      <c r="E67" s="405" t="s">
        <v>683</v>
      </c>
      <c r="F67" s="400" t="s">
        <v>704</v>
      </c>
      <c r="G67" s="400" t="s">
        <v>694</v>
      </c>
      <c r="H67" s="159">
        <v>146500</v>
      </c>
      <c r="I67" s="108"/>
      <c r="J67" s="108"/>
      <c r="K67" s="159">
        <f t="shared" si="1"/>
        <v>146500</v>
      </c>
      <c r="L67" s="188" t="s">
        <v>714</v>
      </c>
      <c r="M67" s="109"/>
      <c r="N67" s="110"/>
      <c r="O67" s="107"/>
      <c r="P67" s="107"/>
    </row>
    <row r="68" spans="1:16">
      <c r="A68" s="112" t="s">
        <v>669</v>
      </c>
      <c r="B68" s="112" t="s">
        <v>671</v>
      </c>
      <c r="C68" s="112"/>
      <c r="D68" s="112" t="s">
        <v>116</v>
      </c>
      <c r="E68" s="405" t="s">
        <v>519</v>
      </c>
      <c r="F68" s="400" t="s">
        <v>521</v>
      </c>
      <c r="G68" s="400" t="s">
        <v>695</v>
      </c>
      <c r="H68" s="159">
        <v>16518600</v>
      </c>
      <c r="I68" s="108"/>
      <c r="J68" s="108"/>
      <c r="K68" s="159">
        <f t="shared" si="1"/>
        <v>16518600</v>
      </c>
      <c r="L68" s="188" t="s">
        <v>714</v>
      </c>
      <c r="M68" s="109"/>
      <c r="N68" s="110"/>
      <c r="O68" s="107"/>
      <c r="P68" s="107"/>
    </row>
    <row r="69" spans="1:16">
      <c r="A69" s="112" t="s">
        <v>669</v>
      </c>
      <c r="B69" s="112" t="s">
        <v>671</v>
      </c>
      <c r="C69" s="112"/>
      <c r="D69" s="112" t="s">
        <v>676</v>
      </c>
      <c r="E69" s="405" t="s">
        <v>684</v>
      </c>
      <c r="F69" s="400" t="s">
        <v>705</v>
      </c>
      <c r="G69" s="400" t="s">
        <v>697</v>
      </c>
      <c r="H69" s="159">
        <v>71000</v>
      </c>
      <c r="I69" s="108"/>
      <c r="J69" s="108"/>
      <c r="K69" s="159">
        <f t="shared" si="1"/>
        <v>71000</v>
      </c>
      <c r="L69" s="188" t="s">
        <v>714</v>
      </c>
      <c r="M69" s="109"/>
      <c r="N69" s="110"/>
      <c r="O69" s="107"/>
      <c r="P69" s="107"/>
    </row>
    <row r="70" spans="1:16">
      <c r="A70" s="112" t="s">
        <v>669</v>
      </c>
      <c r="B70" s="112" t="s">
        <v>671</v>
      </c>
      <c r="C70" s="112"/>
      <c r="D70" s="112" t="s">
        <v>34</v>
      </c>
      <c r="E70" s="405" t="s">
        <v>407</v>
      </c>
      <c r="F70" s="400" t="s">
        <v>408</v>
      </c>
      <c r="G70" s="400" t="s">
        <v>697</v>
      </c>
      <c r="H70" s="159">
        <v>2750462</v>
      </c>
      <c r="I70" s="108"/>
      <c r="J70" s="108"/>
      <c r="K70" s="159">
        <f t="shared" si="1"/>
        <v>2750462</v>
      </c>
      <c r="L70" s="188" t="s">
        <v>714</v>
      </c>
      <c r="M70" s="109"/>
      <c r="N70" s="110"/>
      <c r="O70" s="107"/>
      <c r="P70" s="107"/>
    </row>
    <row r="71" spans="1:16" ht="20">
      <c r="A71" s="112" t="s">
        <v>669</v>
      </c>
      <c r="B71" s="112" t="s">
        <v>671</v>
      </c>
      <c r="C71" s="112"/>
      <c r="D71" s="112" t="s">
        <v>98</v>
      </c>
      <c r="E71" s="405" t="s">
        <v>474</v>
      </c>
      <c r="F71" s="400" t="s">
        <v>479</v>
      </c>
      <c r="G71" s="400" t="s">
        <v>695</v>
      </c>
      <c r="H71" s="159">
        <v>3037000</v>
      </c>
      <c r="I71" s="108"/>
      <c r="J71" s="108"/>
      <c r="K71" s="159">
        <f t="shared" si="1"/>
        <v>3037000</v>
      </c>
      <c r="L71" s="188" t="s">
        <v>714</v>
      </c>
      <c r="M71" s="109"/>
      <c r="N71" s="110"/>
      <c r="O71" s="107"/>
      <c r="P71" s="107"/>
    </row>
    <row r="72" spans="1:16" ht="20">
      <c r="A72" s="112" t="s">
        <v>669</v>
      </c>
      <c r="B72" s="112" t="s">
        <v>671</v>
      </c>
      <c r="C72" s="112"/>
      <c r="D72" s="112" t="s">
        <v>130</v>
      </c>
      <c r="E72" s="405" t="s">
        <v>510</v>
      </c>
      <c r="F72" s="400" t="s">
        <v>514</v>
      </c>
      <c r="G72" s="400" t="s">
        <v>694</v>
      </c>
      <c r="H72" s="159">
        <v>19793289</v>
      </c>
      <c r="I72" s="108"/>
      <c r="J72" s="108"/>
      <c r="K72" s="159">
        <f t="shared" si="1"/>
        <v>19793289</v>
      </c>
      <c r="L72" s="188" t="s">
        <v>714</v>
      </c>
      <c r="M72" s="109"/>
      <c r="N72" s="110"/>
      <c r="O72" s="107"/>
      <c r="P72" s="107"/>
    </row>
    <row r="73" spans="1:16">
      <c r="A73" s="112" t="s">
        <v>669</v>
      </c>
      <c r="B73" s="112" t="s">
        <v>671</v>
      </c>
      <c r="C73" s="112"/>
      <c r="D73" s="112" t="s">
        <v>118</v>
      </c>
      <c r="E73" s="405" t="s">
        <v>542</v>
      </c>
      <c r="F73" s="400" t="s">
        <v>544</v>
      </c>
      <c r="G73" s="400" t="s">
        <v>695</v>
      </c>
      <c r="H73" s="159">
        <v>1944000</v>
      </c>
      <c r="I73" s="108"/>
      <c r="J73" s="108"/>
      <c r="K73" s="159">
        <f t="shared" si="1"/>
        <v>1944000</v>
      </c>
      <c r="L73" s="188" t="s">
        <v>714</v>
      </c>
      <c r="M73" s="109"/>
      <c r="N73" s="110"/>
      <c r="O73" s="107"/>
      <c r="P73" s="107"/>
    </row>
    <row r="74" spans="1:16">
      <c r="A74" s="112" t="s">
        <v>669</v>
      </c>
      <c r="B74" s="112" t="s">
        <v>671</v>
      </c>
      <c r="C74" s="112"/>
      <c r="D74" s="112" t="s">
        <v>286</v>
      </c>
      <c r="E74" s="405" t="s">
        <v>527</v>
      </c>
      <c r="F74" s="400" t="s">
        <v>706</v>
      </c>
      <c r="G74" s="400" t="s">
        <v>695</v>
      </c>
      <c r="H74" s="159">
        <v>1193570</v>
      </c>
      <c r="I74" s="108"/>
      <c r="J74" s="108"/>
      <c r="K74" s="159">
        <f t="shared" si="1"/>
        <v>1193570</v>
      </c>
      <c r="L74" s="188" t="s">
        <v>714</v>
      </c>
      <c r="M74" s="109"/>
      <c r="N74" s="110"/>
      <c r="O74" s="107"/>
      <c r="P74" s="107"/>
    </row>
    <row r="75" spans="1:16">
      <c r="A75" s="112" t="s">
        <v>669</v>
      </c>
      <c r="B75" s="112" t="s">
        <v>671</v>
      </c>
      <c r="C75" s="112"/>
      <c r="D75" s="112" t="s">
        <v>106</v>
      </c>
      <c r="E75" s="405" t="s">
        <v>480</v>
      </c>
      <c r="F75" s="400" t="s">
        <v>484</v>
      </c>
      <c r="G75" s="400" t="s">
        <v>699</v>
      </c>
      <c r="H75" s="159">
        <v>3600000</v>
      </c>
      <c r="I75" s="108"/>
      <c r="J75" s="108"/>
      <c r="K75" s="159">
        <f t="shared" si="1"/>
        <v>3600000</v>
      </c>
      <c r="L75" s="188" t="s">
        <v>714</v>
      </c>
      <c r="M75" s="109"/>
      <c r="N75" s="110"/>
      <c r="O75" s="107"/>
      <c r="P75" s="107"/>
    </row>
    <row r="76" spans="1:16">
      <c r="A76" s="112" t="s">
        <v>669</v>
      </c>
      <c r="B76" s="112" t="s">
        <v>671</v>
      </c>
      <c r="C76" s="112"/>
      <c r="D76" s="112" t="s">
        <v>114</v>
      </c>
      <c r="E76" s="405" t="s">
        <v>506</v>
      </c>
      <c r="F76" s="400" t="s">
        <v>509</v>
      </c>
      <c r="G76" s="400" t="s">
        <v>695</v>
      </c>
      <c r="H76" s="159">
        <v>4675142</v>
      </c>
      <c r="I76" s="108"/>
      <c r="J76" s="108"/>
      <c r="K76" s="159">
        <f t="shared" si="1"/>
        <v>4675142</v>
      </c>
      <c r="L76" s="188" t="s">
        <v>714</v>
      </c>
      <c r="M76" s="109"/>
      <c r="N76" s="110"/>
      <c r="O76" s="107"/>
      <c r="P76" s="107"/>
    </row>
    <row r="77" spans="1:16">
      <c r="A77" s="112" t="s">
        <v>669</v>
      </c>
      <c r="B77" s="112" t="s">
        <v>671</v>
      </c>
      <c r="C77" s="112"/>
      <c r="D77" s="112" t="s">
        <v>122</v>
      </c>
      <c r="E77" s="405" t="s">
        <v>548</v>
      </c>
      <c r="F77" s="400" t="s">
        <v>550</v>
      </c>
      <c r="G77" s="400" t="s">
        <v>695</v>
      </c>
      <c r="H77" s="159">
        <v>3304800</v>
      </c>
      <c r="I77" s="108"/>
      <c r="J77" s="108"/>
      <c r="K77" s="159">
        <f t="shared" si="1"/>
        <v>3304800</v>
      </c>
      <c r="L77" s="188" t="s">
        <v>714</v>
      </c>
      <c r="M77" s="109"/>
      <c r="N77" s="110"/>
      <c r="O77" s="107"/>
      <c r="P77" s="107"/>
    </row>
    <row r="78" spans="1:16">
      <c r="A78" s="112" t="s">
        <v>669</v>
      </c>
      <c r="B78" s="112" t="s">
        <v>671</v>
      </c>
      <c r="C78" s="112"/>
      <c r="D78" s="112" t="s">
        <v>92</v>
      </c>
      <c r="E78" s="405" t="s">
        <v>515</v>
      </c>
      <c r="F78" s="400" t="s">
        <v>518</v>
      </c>
      <c r="G78" s="400" t="s">
        <v>694</v>
      </c>
      <c r="H78" s="159">
        <v>113873486.98999999</v>
      </c>
      <c r="I78" s="108"/>
      <c r="J78" s="108"/>
      <c r="K78" s="159">
        <f t="shared" si="1"/>
        <v>113873486.98999999</v>
      </c>
      <c r="L78" s="188" t="s">
        <v>714</v>
      </c>
      <c r="M78" s="109"/>
      <c r="N78" s="110"/>
      <c r="O78" s="107"/>
      <c r="P78" s="107"/>
    </row>
    <row r="79" spans="1:16" ht="20">
      <c r="A79" s="112" t="s">
        <v>669</v>
      </c>
      <c r="B79" s="112" t="s">
        <v>671</v>
      </c>
      <c r="C79" s="112"/>
      <c r="D79" s="112" t="s">
        <v>30</v>
      </c>
      <c r="E79" s="405" t="s">
        <v>397</v>
      </c>
      <c r="F79" s="400" t="s">
        <v>400</v>
      </c>
      <c r="G79" s="400" t="s">
        <v>697</v>
      </c>
      <c r="H79" s="159">
        <v>8084543</v>
      </c>
      <c r="I79" s="108"/>
      <c r="J79" s="108"/>
      <c r="K79" s="159">
        <f t="shared" si="1"/>
        <v>8084543</v>
      </c>
      <c r="L79" s="188" t="s">
        <v>714</v>
      </c>
      <c r="M79" s="109"/>
      <c r="N79" s="110"/>
      <c r="O79" s="107"/>
      <c r="P79" s="107"/>
    </row>
    <row r="80" spans="1:16" ht="20">
      <c r="A80" s="112" t="s">
        <v>669</v>
      </c>
      <c r="B80" s="112" t="s">
        <v>671</v>
      </c>
      <c r="C80" s="112"/>
      <c r="D80" s="112" t="s">
        <v>128</v>
      </c>
      <c r="E80" s="405" t="s">
        <v>485</v>
      </c>
      <c r="F80" s="400" t="s">
        <v>489</v>
      </c>
      <c r="G80" s="400" t="s">
        <v>694</v>
      </c>
      <c r="H80" s="159">
        <v>19793289</v>
      </c>
      <c r="I80" s="108"/>
      <c r="J80" s="108"/>
      <c r="K80" s="159">
        <f t="shared" si="1"/>
        <v>19793289</v>
      </c>
      <c r="L80" s="188" t="s">
        <v>714</v>
      </c>
      <c r="M80" s="109"/>
      <c r="N80" s="110"/>
      <c r="O80" s="107"/>
      <c r="P80" s="107"/>
    </row>
    <row r="81" spans="1:16" ht="20">
      <c r="A81" s="112" t="s">
        <v>669</v>
      </c>
      <c r="B81" s="112" t="s">
        <v>671</v>
      </c>
      <c r="C81" s="112"/>
      <c r="D81" s="112" t="s">
        <v>32</v>
      </c>
      <c r="E81" s="405" t="s">
        <v>401</v>
      </c>
      <c r="F81" s="400" t="s">
        <v>406</v>
      </c>
      <c r="G81" s="400" t="s">
        <v>697</v>
      </c>
      <c r="H81" s="159">
        <v>5449781.7400000002</v>
      </c>
      <c r="I81" s="108"/>
      <c r="J81" s="108"/>
      <c r="K81" s="159">
        <f t="shared" si="1"/>
        <v>5449781.7400000002</v>
      </c>
      <c r="L81" s="188" t="s">
        <v>714</v>
      </c>
      <c r="M81" s="109"/>
      <c r="N81" s="110"/>
      <c r="O81" s="107"/>
      <c r="P81" s="107"/>
    </row>
    <row r="82" spans="1:16">
      <c r="A82" s="112" t="s">
        <v>669</v>
      </c>
      <c r="B82" s="112" t="s">
        <v>671</v>
      </c>
      <c r="C82" s="112"/>
      <c r="D82" s="112" t="s">
        <v>86</v>
      </c>
      <c r="E82" s="405" t="s">
        <v>551</v>
      </c>
      <c r="F82" s="400" t="s">
        <v>553</v>
      </c>
      <c r="G82" s="400" t="s">
        <v>696</v>
      </c>
      <c r="H82" s="159">
        <v>5324926.42</v>
      </c>
      <c r="I82" s="108"/>
      <c r="J82" s="108"/>
      <c r="K82" s="159">
        <f t="shared" si="1"/>
        <v>5324926.42</v>
      </c>
      <c r="L82" s="188" t="s">
        <v>714</v>
      </c>
      <c r="M82" s="109"/>
      <c r="N82" s="110"/>
      <c r="O82" s="107"/>
      <c r="P82" s="107"/>
    </row>
    <row r="83" spans="1:16">
      <c r="A83" s="112" t="s">
        <v>669</v>
      </c>
      <c r="B83" s="112" t="s">
        <v>671</v>
      </c>
      <c r="C83" s="112"/>
      <c r="D83" s="112" t="s">
        <v>110</v>
      </c>
      <c r="E83" s="405" t="s">
        <v>498</v>
      </c>
      <c r="F83" s="400" t="s">
        <v>502</v>
      </c>
      <c r="G83" s="400" t="s">
        <v>695</v>
      </c>
      <c r="H83" s="159">
        <v>3900000</v>
      </c>
      <c r="I83" s="108"/>
      <c r="J83" s="108"/>
      <c r="K83" s="159">
        <f t="shared" si="1"/>
        <v>3900000</v>
      </c>
      <c r="L83" s="188" t="s">
        <v>714</v>
      </c>
      <c r="M83" s="109"/>
      <c r="N83" s="110"/>
      <c r="O83" s="107"/>
      <c r="P83" s="107"/>
    </row>
    <row r="84" spans="1:16">
      <c r="A84" s="112" t="s">
        <v>669</v>
      </c>
      <c r="B84" s="112" t="s">
        <v>671</v>
      </c>
      <c r="C84" s="112"/>
      <c r="D84" s="112" t="s">
        <v>678</v>
      </c>
      <c r="E84" s="405" t="s">
        <v>685</v>
      </c>
      <c r="F84" s="400" t="s">
        <v>703</v>
      </c>
      <c r="G84" s="400" t="s">
        <v>697</v>
      </c>
      <c r="H84" s="159">
        <v>44000</v>
      </c>
      <c r="I84" s="108"/>
      <c r="J84" s="108"/>
      <c r="K84" s="159">
        <f t="shared" si="1"/>
        <v>44000</v>
      </c>
      <c r="L84" s="188" t="s">
        <v>714</v>
      </c>
      <c r="M84" s="109"/>
      <c r="N84" s="110"/>
      <c r="O84" s="107"/>
      <c r="P84" s="107"/>
    </row>
    <row r="85" spans="1:16">
      <c r="A85" s="112" t="s">
        <v>669</v>
      </c>
      <c r="B85" s="112" t="s">
        <v>671</v>
      </c>
      <c r="C85" s="112"/>
      <c r="D85" s="112" t="s">
        <v>108</v>
      </c>
      <c r="E85" s="405" t="s">
        <v>490</v>
      </c>
      <c r="F85" s="400" t="s">
        <v>493</v>
      </c>
      <c r="G85" s="400" t="s">
        <v>695</v>
      </c>
      <c r="H85" s="406">
        <v>5712000</v>
      </c>
      <c r="I85" s="108"/>
      <c r="J85" s="108"/>
      <c r="K85" s="159">
        <f t="shared" si="1"/>
        <v>5712000</v>
      </c>
      <c r="L85" s="188" t="s">
        <v>714</v>
      </c>
      <c r="M85" s="109"/>
      <c r="N85" s="110"/>
      <c r="O85" s="107"/>
      <c r="P85" s="107"/>
    </row>
    <row r="86" spans="1:16">
      <c r="A86" s="112" t="s">
        <v>669</v>
      </c>
      <c r="B86" s="112" t="s">
        <v>671</v>
      </c>
      <c r="C86" s="112"/>
      <c r="D86" s="112" t="s">
        <v>138</v>
      </c>
      <c r="E86" s="405" t="s">
        <v>530</v>
      </c>
      <c r="F86" s="400" t="s">
        <v>532</v>
      </c>
      <c r="G86" s="400" t="s">
        <v>695</v>
      </c>
      <c r="H86" s="406">
        <v>54978448.590000004</v>
      </c>
      <c r="I86" s="108"/>
      <c r="J86" s="108"/>
      <c r="K86" s="159">
        <f t="shared" si="1"/>
        <v>54978448.590000004</v>
      </c>
      <c r="L86" s="188" t="s">
        <v>714</v>
      </c>
      <c r="M86" s="109"/>
      <c r="N86" s="110"/>
      <c r="O86" s="107"/>
      <c r="P86" s="107"/>
    </row>
    <row r="87" spans="1:16" ht="21">
      <c r="A87" s="112" t="s">
        <v>669</v>
      </c>
      <c r="B87" s="112" t="s">
        <v>671</v>
      </c>
      <c r="C87" s="407"/>
      <c r="D87" s="407" t="s">
        <v>721</v>
      </c>
      <c r="E87" s="408" t="s">
        <v>434</v>
      </c>
      <c r="F87" s="400" t="s">
        <v>722</v>
      </c>
      <c r="G87" s="400" t="s">
        <v>695</v>
      </c>
      <c r="H87" s="409">
        <v>576199</v>
      </c>
      <c r="I87" s="410"/>
      <c r="J87" s="410"/>
      <c r="K87" s="159">
        <f t="shared" si="1"/>
        <v>576199</v>
      </c>
      <c r="L87" s="188" t="s">
        <v>714</v>
      </c>
      <c r="M87" s="411"/>
      <c r="N87" s="412"/>
      <c r="O87" s="413"/>
      <c r="P87" s="413"/>
    </row>
    <row r="88" spans="1:16">
      <c r="A88" s="112" t="s">
        <v>669</v>
      </c>
      <c r="B88" s="112" t="s">
        <v>671</v>
      </c>
      <c r="C88" s="407"/>
      <c r="D88" s="407" t="s">
        <v>145</v>
      </c>
      <c r="E88" s="408" t="s">
        <v>653</v>
      </c>
      <c r="F88" s="400" t="s">
        <v>692</v>
      </c>
      <c r="G88" s="400" t="s">
        <v>695</v>
      </c>
      <c r="H88" s="409">
        <v>990794</v>
      </c>
      <c r="I88" s="410"/>
      <c r="J88" s="410"/>
      <c r="K88" s="159">
        <f t="shared" si="1"/>
        <v>990794</v>
      </c>
      <c r="L88" s="188" t="s">
        <v>714</v>
      </c>
      <c r="M88" s="411"/>
      <c r="N88" s="412"/>
      <c r="O88" s="413"/>
      <c r="P88" s="413"/>
    </row>
    <row r="89" spans="1:16">
      <c r="A89" s="112" t="s">
        <v>669</v>
      </c>
      <c r="B89" s="112" t="s">
        <v>671</v>
      </c>
      <c r="C89" s="407"/>
      <c r="D89" s="407" t="s">
        <v>124</v>
      </c>
      <c r="E89" s="408" t="s">
        <v>557</v>
      </c>
      <c r="F89" s="400" t="s">
        <v>561</v>
      </c>
      <c r="G89" s="400" t="s">
        <v>723</v>
      </c>
      <c r="H89" s="409">
        <v>3000000</v>
      </c>
      <c r="I89" s="410"/>
      <c r="J89" s="410"/>
      <c r="K89" s="159">
        <f t="shared" si="1"/>
        <v>3000000</v>
      </c>
      <c r="L89" s="188" t="s">
        <v>714</v>
      </c>
      <c r="M89" s="411"/>
      <c r="N89" s="412"/>
      <c r="O89" s="413"/>
      <c r="P89" s="413"/>
    </row>
    <row r="90" spans="1:16" ht="20">
      <c r="A90" s="112" t="s">
        <v>669</v>
      </c>
      <c r="B90" s="112" t="s">
        <v>671</v>
      </c>
      <c r="C90" s="407"/>
      <c r="D90" s="407" t="s">
        <v>149</v>
      </c>
      <c r="E90" s="408" t="s">
        <v>148</v>
      </c>
      <c r="F90" s="400" t="s">
        <v>693</v>
      </c>
      <c r="G90" s="400" t="s">
        <v>708</v>
      </c>
      <c r="H90" s="409">
        <v>2174005.9500000002</v>
      </c>
      <c r="I90" s="410"/>
      <c r="J90" s="410"/>
      <c r="K90" s="159">
        <f t="shared" si="1"/>
        <v>2174005.9500000002</v>
      </c>
      <c r="L90" s="188" t="s">
        <v>714</v>
      </c>
      <c r="M90" s="411"/>
      <c r="N90" s="412"/>
      <c r="O90" s="413"/>
      <c r="P90" s="413"/>
    </row>
    <row r="91" spans="1:16">
      <c r="A91" s="112" t="s">
        <v>669</v>
      </c>
      <c r="B91" s="178" t="s">
        <v>671</v>
      </c>
      <c r="C91" s="179"/>
      <c r="D91" s="414" t="s">
        <v>140</v>
      </c>
      <c r="E91" s="415" t="s">
        <v>533</v>
      </c>
      <c r="F91" s="416" t="s">
        <v>535</v>
      </c>
      <c r="G91" s="416" t="s">
        <v>695</v>
      </c>
      <c r="H91" s="417">
        <v>398125</v>
      </c>
      <c r="I91" s="418"/>
      <c r="J91" s="418"/>
      <c r="K91" s="159">
        <f t="shared" si="1"/>
        <v>398125</v>
      </c>
      <c r="L91" s="188" t="s">
        <v>714</v>
      </c>
      <c r="M91" s="419"/>
      <c r="N91" s="420"/>
      <c r="O91" s="421"/>
      <c r="P91" s="421"/>
    </row>
    <row r="92" spans="1:16">
      <c r="A92" s="179"/>
      <c r="B92" s="179"/>
      <c r="C92" s="179"/>
      <c r="D92" s="179"/>
      <c r="E92" s="186"/>
      <c r="F92" s="179"/>
      <c r="G92" s="180"/>
      <c r="H92" s="181"/>
      <c r="I92" s="182"/>
      <c r="J92" s="182"/>
      <c r="K92" s="183"/>
      <c r="L92" s="192"/>
      <c r="M92" s="184"/>
      <c r="N92" s="185"/>
      <c r="O92" s="180"/>
      <c r="P92" s="180"/>
    </row>
    <row r="93" spans="1:16" s="116" customFormat="1" ht="11.25" customHeight="1">
      <c r="A93" s="898" t="s">
        <v>670</v>
      </c>
      <c r="B93" s="898"/>
      <c r="C93" s="136"/>
      <c r="D93" s="136"/>
      <c r="E93" s="391"/>
      <c r="F93" s="136"/>
      <c r="G93" s="137"/>
      <c r="H93" s="162">
        <f>SUM(H35:H91)</f>
        <v>5707863531.3899994</v>
      </c>
      <c r="I93" s="138"/>
      <c r="J93" s="138"/>
      <c r="K93" s="162">
        <f>SUM(K35:K91)</f>
        <v>5707863531.3899994</v>
      </c>
      <c r="L93" s="153"/>
      <c r="M93" s="139"/>
      <c r="N93" s="140"/>
      <c r="O93" s="137"/>
      <c r="P93" s="137"/>
    </row>
    <row r="95" spans="1:16" s="156" customFormat="1" ht="21.75" customHeight="1">
      <c r="A95" s="898" t="s">
        <v>640</v>
      </c>
      <c r="B95" s="898"/>
      <c r="C95" s="136"/>
      <c r="D95" s="136"/>
      <c r="E95" s="391"/>
      <c r="F95" s="136"/>
      <c r="G95" s="136"/>
      <c r="H95" s="162">
        <f>+H32+H93</f>
        <v>8846965192.2799988</v>
      </c>
      <c r="I95" s="153"/>
      <c r="J95" s="153"/>
      <c r="K95" s="422"/>
      <c r="L95" s="153"/>
      <c r="M95" s="154"/>
      <c r="N95" s="155"/>
      <c r="O95" s="136"/>
      <c r="P95" s="136"/>
    </row>
    <row r="96" spans="1:16">
      <c r="H96" s="187"/>
    </row>
    <row r="97" spans="7:11">
      <c r="G97" s="115" t="s">
        <v>348</v>
      </c>
      <c r="H97" s="187">
        <f>-[1]BalanceOct!H178</f>
        <v>8846965193.1099987</v>
      </c>
      <c r="K97" s="187">
        <f>+H95-K38-K40-K45-K54-K39-K41-K42-K51-K53-K55-K57-K60-K78</f>
        <v>5280461873.2599993</v>
      </c>
    </row>
    <row r="98" spans="7:11">
      <c r="H98" s="187"/>
      <c r="K98" s="423">
        <f>+K97/H97</f>
        <v>0.59686703383578521</v>
      </c>
    </row>
    <row r="99" spans="7:11">
      <c r="H99" s="187">
        <f>+H95-H97</f>
        <v>-0.82999992370605469</v>
      </c>
    </row>
    <row r="100" spans="7:11">
      <c r="H100" s="187"/>
    </row>
    <row r="101" spans="7:11">
      <c r="H101" s="187"/>
    </row>
  </sheetData>
  <mergeCells count="7">
    <mergeCell ref="A95:B95"/>
    <mergeCell ref="A2:P2"/>
    <mergeCell ref="A27:B27"/>
    <mergeCell ref="A31:B31"/>
    <mergeCell ref="A32:B32"/>
    <mergeCell ref="A34:P34"/>
    <mergeCell ref="A93:B93"/>
  </mergeCells>
  <pageMargins left="0.70866141732283472" right="0.70866141732283472" top="0.74803149606299213" bottom="0.74803149606299213" header="0.31496062992125984" footer="0.31496062992125984"/>
  <pageSetup scale="53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8B7E8-93BA-4531-8ACA-DED1F2E3E11A}">
  <dimension ref="A1:Q973"/>
  <sheetViews>
    <sheetView tabSelected="1" topLeftCell="A410" zoomScale="115" zoomScaleNormal="115" workbookViewId="0">
      <selection activeCell="A65" sqref="A65"/>
    </sheetView>
  </sheetViews>
  <sheetFormatPr baseColWidth="10" defaultColWidth="9.296875" defaultRowHeight="13" outlineLevelRow="2"/>
  <cols>
    <col min="1" max="1" width="21.09765625" style="106" bestFit="1" customWidth="1"/>
    <col min="2" max="2" width="31" style="106" customWidth="1"/>
    <col min="3" max="3" width="14.796875" style="115" customWidth="1"/>
    <col min="4" max="4" width="30.5" style="106" customWidth="1"/>
    <col min="5" max="5" width="12.296875" style="106" customWidth="1"/>
    <col min="6" max="6" width="16.296875" style="106" bestFit="1" customWidth="1"/>
    <col min="7" max="7" width="28.3984375" style="491" customWidth="1"/>
    <col min="8" max="8" width="19" style="164" bestFit="1" customWidth="1"/>
    <col min="9" max="9" width="10.5" style="106" customWidth="1"/>
    <col min="10" max="10" width="10.69921875" style="106" customWidth="1"/>
    <col min="11" max="11" width="13.69921875" style="106" bestFit="1" customWidth="1"/>
    <col min="12" max="12" width="11.296875" style="115" customWidth="1"/>
    <col min="13" max="14" width="11.296875" style="561" customWidth="1"/>
    <col min="15" max="16384" width="9.296875" style="106"/>
  </cols>
  <sheetData>
    <row r="1" spans="1:14">
      <c r="B1" s="106">
        <v>1</v>
      </c>
      <c r="C1" s="115">
        <v>2</v>
      </c>
      <c r="D1" s="106">
        <v>3</v>
      </c>
    </row>
    <row r="2" spans="1:14" s="113" customFormat="1" ht="27.75" customHeight="1">
      <c r="A2" s="143" t="s">
        <v>323</v>
      </c>
      <c r="B2" s="143" t="s">
        <v>325</v>
      </c>
      <c r="C2" s="149" t="s">
        <v>326</v>
      </c>
      <c r="D2" s="143" t="s">
        <v>327</v>
      </c>
      <c r="E2" s="144" t="s">
        <v>664</v>
      </c>
      <c r="F2" s="143" t="s">
        <v>324</v>
      </c>
      <c r="G2" s="492" t="s">
        <v>724</v>
      </c>
      <c r="H2" s="157" t="s">
        <v>328</v>
      </c>
      <c r="I2" s="143" t="s">
        <v>329</v>
      </c>
      <c r="J2" s="143" t="s">
        <v>330</v>
      </c>
      <c r="K2" s="143" t="s">
        <v>331</v>
      </c>
      <c r="L2" s="564" t="s">
        <v>1241</v>
      </c>
      <c r="M2" s="608" t="s">
        <v>1242</v>
      </c>
      <c r="N2" s="608" t="s">
        <v>1243</v>
      </c>
    </row>
    <row r="3" spans="1:14" s="147" customFormat="1" ht="19.5" customHeight="1">
      <c r="A3" s="907" t="s">
        <v>667</v>
      </c>
      <c r="B3" s="908"/>
      <c r="C3" s="908"/>
      <c r="D3" s="908"/>
      <c r="E3" s="908"/>
      <c r="F3" s="908"/>
      <c r="G3" s="908"/>
      <c r="H3" s="908"/>
      <c r="I3" s="908"/>
      <c r="J3" s="908"/>
      <c r="K3" s="908"/>
      <c r="L3" s="908"/>
      <c r="M3" s="908"/>
      <c r="N3" s="909"/>
    </row>
    <row r="4" spans="1:14" s="656" customFormat="1" ht="11.25" customHeight="1" outlineLevel="2">
      <c r="A4" s="650" t="s">
        <v>665</v>
      </c>
      <c r="B4" s="650" t="s">
        <v>155</v>
      </c>
      <c r="C4" s="651" t="s">
        <v>426</v>
      </c>
      <c r="D4" s="304" t="s">
        <v>431</v>
      </c>
      <c r="E4" s="650" t="s">
        <v>694</v>
      </c>
      <c r="F4" s="650" t="s">
        <v>620</v>
      </c>
      <c r="G4" s="651" t="s">
        <v>426</v>
      </c>
      <c r="H4" s="652">
        <v>661538548</v>
      </c>
      <c r="I4" s="653"/>
      <c r="J4" s="653"/>
      <c r="K4" s="654">
        <v>661538548</v>
      </c>
      <c r="L4" s="647" t="s">
        <v>714</v>
      </c>
      <c r="M4" s="655">
        <v>44927</v>
      </c>
      <c r="N4" s="655">
        <v>44927</v>
      </c>
    </row>
    <row r="5" spans="1:14" s="656" customFormat="1" ht="11.25" customHeight="1" outlineLevel="1">
      <c r="A5" s="650"/>
      <c r="B5" s="850" t="s">
        <v>752</v>
      </c>
      <c r="C5" s="651"/>
      <c r="D5" s="304"/>
      <c r="E5" s="847"/>
      <c r="F5" s="650"/>
      <c r="G5" s="649"/>
      <c r="H5" s="848">
        <f>SUBTOTAL(9,H4:H4)</f>
        <v>661538548</v>
      </c>
      <c r="I5" s="653">
        <f>SUBTOTAL(9,I4:I4)</f>
        <v>0</v>
      </c>
      <c r="J5" s="653">
        <f>SUBTOTAL(9,J4:J4)</f>
        <v>0</v>
      </c>
      <c r="K5" s="654">
        <f>SUBTOTAL(9,K4:K4)</f>
        <v>661538548</v>
      </c>
      <c r="L5" s="647"/>
      <c r="M5" s="849"/>
      <c r="N5" s="849"/>
    </row>
    <row r="6" spans="1:14" s="667" customFormat="1" outlineLevel="2">
      <c r="A6" s="657" t="s">
        <v>665</v>
      </c>
      <c r="B6" s="657" t="s">
        <v>56</v>
      </c>
      <c r="C6" s="658" t="s">
        <v>648</v>
      </c>
      <c r="D6" s="659" t="s">
        <v>686</v>
      </c>
      <c r="E6" s="660" t="s">
        <v>694</v>
      </c>
      <c r="F6" s="657" t="s">
        <v>620</v>
      </c>
      <c r="G6" s="661" t="s">
        <v>1021</v>
      </c>
      <c r="H6" s="662">
        <v>400818</v>
      </c>
      <c r="I6" s="663"/>
      <c r="J6" s="663"/>
      <c r="K6" s="664">
        <v>400818</v>
      </c>
      <c r="L6" s="665" t="s">
        <v>714</v>
      </c>
      <c r="M6" s="666">
        <v>45184</v>
      </c>
      <c r="N6" s="666">
        <v>45184</v>
      </c>
    </row>
    <row r="7" spans="1:14" s="667" customFormat="1" outlineLevel="2">
      <c r="A7" s="657" t="s">
        <v>665</v>
      </c>
      <c r="B7" s="657" t="s">
        <v>56</v>
      </c>
      <c r="C7" s="658" t="s">
        <v>648</v>
      </c>
      <c r="D7" s="659" t="s">
        <v>686</v>
      </c>
      <c r="E7" s="660" t="s">
        <v>694</v>
      </c>
      <c r="F7" s="657" t="s">
        <v>620</v>
      </c>
      <c r="G7" s="661" t="s">
        <v>1184</v>
      </c>
      <c r="H7" s="662">
        <v>900818</v>
      </c>
      <c r="I7" s="668"/>
      <c r="J7" s="663"/>
      <c r="K7" s="669">
        <v>900818</v>
      </c>
      <c r="L7" s="665" t="s">
        <v>714</v>
      </c>
      <c r="M7" s="666">
        <v>45189</v>
      </c>
      <c r="N7" s="666">
        <v>45189</v>
      </c>
    </row>
    <row r="8" spans="1:14" s="667" customFormat="1" outlineLevel="2">
      <c r="A8" s="657" t="s">
        <v>665</v>
      </c>
      <c r="B8" s="657" t="s">
        <v>56</v>
      </c>
      <c r="C8" s="658" t="s">
        <v>648</v>
      </c>
      <c r="D8" s="659" t="s">
        <v>686</v>
      </c>
      <c r="E8" s="660" t="s">
        <v>694</v>
      </c>
      <c r="F8" s="657" t="s">
        <v>620</v>
      </c>
      <c r="G8" s="661" t="s">
        <v>988</v>
      </c>
      <c r="H8" s="662">
        <v>17019072</v>
      </c>
      <c r="I8" s="668"/>
      <c r="J8" s="663"/>
      <c r="K8" s="669">
        <v>17019072</v>
      </c>
      <c r="L8" s="665" t="s">
        <v>714</v>
      </c>
      <c r="M8" s="666">
        <v>45202</v>
      </c>
      <c r="N8" s="666">
        <v>45202</v>
      </c>
    </row>
    <row r="9" spans="1:14" s="667" customFormat="1" outlineLevel="1">
      <c r="A9" s="657"/>
      <c r="B9" s="851" t="s">
        <v>1316</v>
      </c>
      <c r="C9" s="658"/>
      <c r="D9" s="659"/>
      <c r="E9" s="660"/>
      <c r="F9" s="657"/>
      <c r="G9" s="661"/>
      <c r="H9" s="662">
        <f>SUBTOTAL(9,H6:H8)</f>
        <v>18320708</v>
      </c>
      <c r="I9" s="668">
        <f>SUBTOTAL(9,I6:I8)</f>
        <v>0</v>
      </c>
      <c r="J9" s="663">
        <f>SUBTOTAL(9,J6:J8)</f>
        <v>0</v>
      </c>
      <c r="K9" s="669">
        <f>SUBTOTAL(9,K6:K8)</f>
        <v>18320708</v>
      </c>
      <c r="L9" s="665"/>
      <c r="M9" s="666"/>
      <c r="N9" s="666"/>
    </row>
    <row r="10" spans="1:14" s="680" customFormat="1" ht="12.75" customHeight="1" outlineLevel="2">
      <c r="A10" s="670" t="s">
        <v>665</v>
      </c>
      <c r="B10" s="670" t="s">
        <v>54</v>
      </c>
      <c r="C10" s="671" t="s">
        <v>599</v>
      </c>
      <c r="D10" s="670" t="s">
        <v>603</v>
      </c>
      <c r="E10" s="672" t="s">
        <v>694</v>
      </c>
      <c r="F10" s="670" t="s">
        <v>620</v>
      </c>
      <c r="G10" s="673" t="s">
        <v>1021</v>
      </c>
      <c r="H10" s="674">
        <v>1285194</v>
      </c>
      <c r="I10" s="675"/>
      <c r="J10" s="676"/>
      <c r="K10" s="677">
        <v>1285194</v>
      </c>
      <c r="L10" s="678" t="s">
        <v>714</v>
      </c>
      <c r="M10" s="679">
        <v>45184</v>
      </c>
      <c r="N10" s="679">
        <v>45184</v>
      </c>
    </row>
    <row r="11" spans="1:14" s="680" customFormat="1" ht="12.75" customHeight="1" outlineLevel="2">
      <c r="A11" s="670" t="s">
        <v>665</v>
      </c>
      <c r="B11" s="670" t="s">
        <v>54</v>
      </c>
      <c r="C11" s="671" t="s">
        <v>599</v>
      </c>
      <c r="D11" s="670" t="s">
        <v>603</v>
      </c>
      <c r="E11" s="681" t="s">
        <v>694</v>
      </c>
      <c r="F11" s="670" t="s">
        <v>620</v>
      </c>
      <c r="G11" s="673" t="s">
        <v>1184</v>
      </c>
      <c r="H11" s="682">
        <v>1285194</v>
      </c>
      <c r="I11" s="675"/>
      <c r="J11" s="676"/>
      <c r="K11" s="677">
        <v>1285194</v>
      </c>
      <c r="L11" s="678" t="s">
        <v>714</v>
      </c>
      <c r="M11" s="679">
        <v>45199</v>
      </c>
      <c r="N11" s="679">
        <v>45199</v>
      </c>
    </row>
    <row r="12" spans="1:14" s="680" customFormat="1" ht="12.75" customHeight="1" outlineLevel="2">
      <c r="A12" s="670" t="s">
        <v>665</v>
      </c>
      <c r="B12" s="670" t="s">
        <v>54</v>
      </c>
      <c r="C12" s="671" t="s">
        <v>599</v>
      </c>
      <c r="D12" s="670" t="s">
        <v>603</v>
      </c>
      <c r="E12" s="681" t="s">
        <v>694</v>
      </c>
      <c r="F12" s="670" t="s">
        <v>620</v>
      </c>
      <c r="G12" s="673" t="s">
        <v>1244</v>
      </c>
      <c r="H12" s="677">
        <v>24201716</v>
      </c>
      <c r="I12" s="675"/>
      <c r="J12" s="676"/>
      <c r="K12" s="677">
        <v>24201716</v>
      </c>
      <c r="L12" s="678" t="s">
        <v>714</v>
      </c>
      <c r="M12" s="679">
        <v>45202</v>
      </c>
      <c r="N12" s="679">
        <v>45202</v>
      </c>
    </row>
    <row r="13" spans="1:14" s="680" customFormat="1" ht="12.75" customHeight="1" outlineLevel="1">
      <c r="A13" s="670"/>
      <c r="B13" s="852" t="s">
        <v>1317</v>
      </c>
      <c r="C13" s="671"/>
      <c r="D13" s="670"/>
      <c r="E13" s="681"/>
      <c r="F13" s="670"/>
      <c r="G13" s="673"/>
      <c r="H13" s="677">
        <f>SUBTOTAL(9,H10:H12)</f>
        <v>26772104</v>
      </c>
      <c r="I13" s="675">
        <f>SUBTOTAL(9,I10:I12)</f>
        <v>0</v>
      </c>
      <c r="J13" s="676">
        <f>SUBTOTAL(9,J10:J12)</f>
        <v>0</v>
      </c>
      <c r="K13" s="677">
        <f>SUBTOTAL(9,K10:K12)</f>
        <v>26772104</v>
      </c>
      <c r="L13" s="678"/>
      <c r="M13" s="679"/>
      <c r="N13" s="679"/>
    </row>
    <row r="14" spans="1:14" s="692" customFormat="1" ht="12" customHeight="1" outlineLevel="2">
      <c r="A14" s="683" t="s">
        <v>665</v>
      </c>
      <c r="B14" s="683" t="s">
        <v>36</v>
      </c>
      <c r="C14" s="684" t="s">
        <v>360</v>
      </c>
      <c r="D14" s="685" t="s">
        <v>1276</v>
      </c>
      <c r="E14" s="686" t="s">
        <v>695</v>
      </c>
      <c r="F14" s="683" t="s">
        <v>620</v>
      </c>
      <c r="G14" s="687"/>
      <c r="H14" s="853">
        <v>175999370</v>
      </c>
      <c r="I14" s="689"/>
      <c r="J14" s="689"/>
      <c r="K14" s="688">
        <f>+H14</f>
        <v>175999370</v>
      </c>
      <c r="L14" s="690" t="s">
        <v>714</v>
      </c>
      <c r="M14" s="691">
        <v>44927</v>
      </c>
      <c r="N14" s="691">
        <v>44927</v>
      </c>
    </row>
    <row r="15" spans="1:14" s="692" customFormat="1" ht="12" customHeight="1" outlineLevel="1">
      <c r="A15" s="683"/>
      <c r="B15" s="855" t="s">
        <v>738</v>
      </c>
      <c r="C15" s="684"/>
      <c r="D15" s="685"/>
      <c r="E15" s="686"/>
      <c r="F15" s="683"/>
      <c r="G15" s="687"/>
      <c r="H15" s="853">
        <f>SUBTOTAL(9,H14:H14)</f>
        <v>175999370</v>
      </c>
      <c r="I15" s="854">
        <f>SUBTOTAL(9,I14:I14)</f>
        <v>0</v>
      </c>
      <c r="J15" s="689">
        <f>SUBTOTAL(9,J14:J14)</f>
        <v>0</v>
      </c>
      <c r="K15" s="853">
        <f>SUBTOTAL(9,K14:K14)</f>
        <v>175999370</v>
      </c>
      <c r="L15" s="690"/>
      <c r="M15" s="691"/>
      <c r="N15" s="691"/>
    </row>
    <row r="16" spans="1:14" s="702" customFormat="1" outlineLevel="2">
      <c r="A16" s="693" t="s">
        <v>665</v>
      </c>
      <c r="B16" s="693" t="s">
        <v>34</v>
      </c>
      <c r="C16" s="694" t="s">
        <v>407</v>
      </c>
      <c r="D16" s="693" t="s">
        <v>408</v>
      </c>
      <c r="E16" s="695" t="s">
        <v>695</v>
      </c>
      <c r="F16" s="693" t="s">
        <v>620</v>
      </c>
      <c r="G16" s="696" t="s">
        <v>1245</v>
      </c>
      <c r="H16" s="697">
        <v>2270744</v>
      </c>
      <c r="I16" s="698"/>
      <c r="J16" s="699"/>
      <c r="K16" s="697">
        <f>+H16</f>
        <v>2270744</v>
      </c>
      <c r="L16" s="700" t="s">
        <v>714</v>
      </c>
      <c r="M16" s="701">
        <v>45427</v>
      </c>
      <c r="N16" s="701">
        <v>45427</v>
      </c>
    </row>
    <row r="17" spans="1:14" s="702" customFormat="1" outlineLevel="2">
      <c r="A17" s="693" t="s">
        <v>665</v>
      </c>
      <c r="B17" s="693" t="s">
        <v>34</v>
      </c>
      <c r="C17" s="694" t="s">
        <v>407</v>
      </c>
      <c r="D17" s="693" t="s">
        <v>408</v>
      </c>
      <c r="E17" s="695" t="s">
        <v>695</v>
      </c>
      <c r="F17" s="693" t="s">
        <v>620</v>
      </c>
      <c r="G17" s="696" t="s">
        <v>1246</v>
      </c>
      <c r="H17" s="697">
        <v>2270744</v>
      </c>
      <c r="I17" s="698"/>
      <c r="J17" s="699"/>
      <c r="K17" s="697">
        <f t="shared" ref="K17:K66" si="0">+H17</f>
        <v>2270744</v>
      </c>
      <c r="L17" s="700" t="s">
        <v>714</v>
      </c>
      <c r="M17" s="701">
        <v>45442</v>
      </c>
      <c r="N17" s="701">
        <v>45442</v>
      </c>
    </row>
    <row r="18" spans="1:14" s="702" customFormat="1" outlineLevel="2">
      <c r="A18" s="693" t="s">
        <v>665</v>
      </c>
      <c r="B18" s="693" t="s">
        <v>34</v>
      </c>
      <c r="C18" s="694" t="s">
        <v>407</v>
      </c>
      <c r="D18" s="693" t="s">
        <v>408</v>
      </c>
      <c r="E18" s="695" t="s">
        <v>695</v>
      </c>
      <c r="F18" s="693" t="s">
        <v>620</v>
      </c>
      <c r="G18" s="696" t="s">
        <v>1247</v>
      </c>
      <c r="H18" s="697">
        <v>2270744</v>
      </c>
      <c r="I18" s="698"/>
      <c r="J18" s="699"/>
      <c r="K18" s="697">
        <f t="shared" si="0"/>
        <v>2270744</v>
      </c>
      <c r="L18" s="700" t="s">
        <v>714</v>
      </c>
      <c r="M18" s="701">
        <v>45458</v>
      </c>
      <c r="N18" s="701">
        <v>45458</v>
      </c>
    </row>
    <row r="19" spans="1:14" s="702" customFormat="1" outlineLevel="2">
      <c r="A19" s="693" t="s">
        <v>665</v>
      </c>
      <c r="B19" s="693" t="s">
        <v>34</v>
      </c>
      <c r="C19" s="694" t="s">
        <v>407</v>
      </c>
      <c r="D19" s="693" t="s">
        <v>408</v>
      </c>
      <c r="E19" s="695" t="s">
        <v>695</v>
      </c>
      <c r="F19" s="693" t="s">
        <v>620</v>
      </c>
      <c r="G19" s="696" t="s">
        <v>1248</v>
      </c>
      <c r="H19" s="697">
        <v>2270744</v>
      </c>
      <c r="I19" s="698"/>
      <c r="J19" s="699"/>
      <c r="K19" s="697">
        <f t="shared" si="0"/>
        <v>2270744</v>
      </c>
      <c r="L19" s="700" t="s">
        <v>714</v>
      </c>
      <c r="M19" s="701">
        <v>45473</v>
      </c>
      <c r="N19" s="701">
        <v>45473</v>
      </c>
    </row>
    <row r="20" spans="1:14" s="702" customFormat="1" outlineLevel="2">
      <c r="A20" s="693" t="s">
        <v>665</v>
      </c>
      <c r="B20" s="693" t="s">
        <v>34</v>
      </c>
      <c r="C20" s="694" t="s">
        <v>407</v>
      </c>
      <c r="D20" s="693" t="s">
        <v>408</v>
      </c>
      <c r="E20" s="695" t="s">
        <v>695</v>
      </c>
      <c r="F20" s="693" t="s">
        <v>620</v>
      </c>
      <c r="G20" s="696" t="s">
        <v>1249</v>
      </c>
      <c r="H20" s="697">
        <v>2270744</v>
      </c>
      <c r="I20" s="698"/>
      <c r="J20" s="699"/>
      <c r="K20" s="697">
        <f t="shared" si="0"/>
        <v>2270744</v>
      </c>
      <c r="L20" s="700" t="s">
        <v>714</v>
      </c>
      <c r="M20" s="701">
        <v>45488</v>
      </c>
      <c r="N20" s="701">
        <v>45488</v>
      </c>
    </row>
    <row r="21" spans="1:14" s="702" customFormat="1" outlineLevel="2">
      <c r="A21" s="693" t="s">
        <v>665</v>
      </c>
      <c r="B21" s="693" t="s">
        <v>34</v>
      </c>
      <c r="C21" s="694" t="s">
        <v>407</v>
      </c>
      <c r="D21" s="693" t="s">
        <v>408</v>
      </c>
      <c r="E21" s="695" t="s">
        <v>695</v>
      </c>
      <c r="F21" s="693" t="s">
        <v>620</v>
      </c>
      <c r="G21" s="696" t="s">
        <v>1250</v>
      </c>
      <c r="H21" s="697">
        <v>2270744</v>
      </c>
      <c r="I21" s="698"/>
      <c r="J21" s="699"/>
      <c r="K21" s="697">
        <f t="shared" si="0"/>
        <v>2270744</v>
      </c>
      <c r="L21" s="700" t="s">
        <v>714</v>
      </c>
      <c r="M21" s="701">
        <v>45503</v>
      </c>
      <c r="N21" s="701">
        <v>45503</v>
      </c>
    </row>
    <row r="22" spans="1:14" s="702" customFormat="1" outlineLevel="2">
      <c r="A22" s="693" t="s">
        <v>665</v>
      </c>
      <c r="B22" s="693" t="s">
        <v>34</v>
      </c>
      <c r="C22" s="694" t="s">
        <v>407</v>
      </c>
      <c r="D22" s="693" t="s">
        <v>408</v>
      </c>
      <c r="E22" s="695" t="s">
        <v>695</v>
      </c>
      <c r="F22" s="693" t="s">
        <v>620</v>
      </c>
      <c r="G22" s="696" t="s">
        <v>1251</v>
      </c>
      <c r="H22" s="697">
        <v>2270744</v>
      </c>
      <c r="I22" s="698"/>
      <c r="J22" s="699"/>
      <c r="K22" s="697">
        <f t="shared" si="0"/>
        <v>2270744</v>
      </c>
      <c r="L22" s="700" t="s">
        <v>714</v>
      </c>
      <c r="M22" s="701">
        <v>45519</v>
      </c>
      <c r="N22" s="701">
        <v>45519</v>
      </c>
    </row>
    <row r="23" spans="1:14" s="702" customFormat="1" outlineLevel="2">
      <c r="A23" s="693" t="s">
        <v>665</v>
      </c>
      <c r="B23" s="693" t="s">
        <v>34</v>
      </c>
      <c r="C23" s="694" t="s">
        <v>407</v>
      </c>
      <c r="D23" s="693" t="s">
        <v>408</v>
      </c>
      <c r="E23" s="695" t="s">
        <v>695</v>
      </c>
      <c r="F23" s="693" t="s">
        <v>620</v>
      </c>
      <c r="G23" s="696" t="s">
        <v>1252</v>
      </c>
      <c r="H23" s="697">
        <v>2270744</v>
      </c>
      <c r="I23" s="698"/>
      <c r="J23" s="699"/>
      <c r="K23" s="697">
        <f t="shared" si="0"/>
        <v>2270744</v>
      </c>
      <c r="L23" s="700" t="s">
        <v>714</v>
      </c>
      <c r="M23" s="701">
        <v>45534</v>
      </c>
      <c r="N23" s="701">
        <v>45534</v>
      </c>
    </row>
    <row r="24" spans="1:14" s="702" customFormat="1" outlineLevel="2">
      <c r="A24" s="693" t="s">
        <v>665</v>
      </c>
      <c r="B24" s="693" t="s">
        <v>34</v>
      </c>
      <c r="C24" s="694" t="s">
        <v>407</v>
      </c>
      <c r="D24" s="693" t="s">
        <v>408</v>
      </c>
      <c r="E24" s="695" t="s">
        <v>695</v>
      </c>
      <c r="F24" s="693" t="s">
        <v>620</v>
      </c>
      <c r="G24" s="696" t="s">
        <v>1253</v>
      </c>
      <c r="H24" s="697">
        <v>2270744</v>
      </c>
      <c r="I24" s="698"/>
      <c r="J24" s="699"/>
      <c r="K24" s="697">
        <f t="shared" si="0"/>
        <v>2270744</v>
      </c>
      <c r="L24" s="700" t="s">
        <v>714</v>
      </c>
      <c r="M24" s="701">
        <v>45550</v>
      </c>
      <c r="N24" s="701">
        <v>45550</v>
      </c>
    </row>
    <row r="25" spans="1:14" s="702" customFormat="1" outlineLevel="2">
      <c r="A25" s="693" t="s">
        <v>665</v>
      </c>
      <c r="B25" s="693" t="s">
        <v>34</v>
      </c>
      <c r="C25" s="694" t="s">
        <v>407</v>
      </c>
      <c r="D25" s="693" t="s">
        <v>408</v>
      </c>
      <c r="E25" s="695" t="s">
        <v>695</v>
      </c>
      <c r="F25" s="693" t="s">
        <v>620</v>
      </c>
      <c r="G25" s="696" t="s">
        <v>1254</v>
      </c>
      <c r="H25" s="697">
        <v>2270744</v>
      </c>
      <c r="I25" s="698"/>
      <c r="J25" s="699"/>
      <c r="K25" s="697">
        <f t="shared" si="0"/>
        <v>2270744</v>
      </c>
      <c r="L25" s="700" t="s">
        <v>714</v>
      </c>
      <c r="M25" s="701">
        <v>45565</v>
      </c>
      <c r="N25" s="701">
        <v>45565</v>
      </c>
    </row>
    <row r="26" spans="1:14" s="702" customFormat="1" outlineLevel="2">
      <c r="A26" s="693" t="s">
        <v>665</v>
      </c>
      <c r="B26" s="693" t="s">
        <v>34</v>
      </c>
      <c r="C26" s="694" t="s">
        <v>407</v>
      </c>
      <c r="D26" s="693" t="s">
        <v>408</v>
      </c>
      <c r="E26" s="695" t="s">
        <v>695</v>
      </c>
      <c r="F26" s="693" t="s">
        <v>620</v>
      </c>
      <c r="G26" s="696" t="s">
        <v>1255</v>
      </c>
      <c r="H26" s="697">
        <v>2270744</v>
      </c>
      <c r="I26" s="698"/>
      <c r="J26" s="699"/>
      <c r="K26" s="697">
        <f t="shared" si="0"/>
        <v>2270744</v>
      </c>
      <c r="L26" s="700" t="s">
        <v>714</v>
      </c>
      <c r="M26" s="701">
        <v>45580</v>
      </c>
      <c r="N26" s="701">
        <v>45580</v>
      </c>
    </row>
    <row r="27" spans="1:14" s="702" customFormat="1" outlineLevel="2">
      <c r="A27" s="693" t="s">
        <v>665</v>
      </c>
      <c r="B27" s="693" t="s">
        <v>34</v>
      </c>
      <c r="C27" s="694" t="s">
        <v>407</v>
      </c>
      <c r="D27" s="693" t="s">
        <v>408</v>
      </c>
      <c r="E27" s="695" t="s">
        <v>695</v>
      </c>
      <c r="F27" s="693" t="s">
        <v>620</v>
      </c>
      <c r="G27" s="696" t="s">
        <v>1244</v>
      </c>
      <c r="H27" s="697">
        <v>2270744</v>
      </c>
      <c r="I27" s="698"/>
      <c r="J27" s="699"/>
      <c r="K27" s="697">
        <f t="shared" si="0"/>
        <v>2270744</v>
      </c>
      <c r="L27" s="700" t="s">
        <v>714</v>
      </c>
      <c r="M27" s="701">
        <v>45596</v>
      </c>
      <c r="N27" s="701">
        <v>45596</v>
      </c>
    </row>
    <row r="28" spans="1:14" s="702" customFormat="1" outlineLevel="2">
      <c r="A28" s="693" t="s">
        <v>665</v>
      </c>
      <c r="B28" s="693" t="s">
        <v>34</v>
      </c>
      <c r="C28" s="694" t="s">
        <v>407</v>
      </c>
      <c r="D28" s="693" t="s">
        <v>408</v>
      </c>
      <c r="E28" s="695" t="s">
        <v>695</v>
      </c>
      <c r="F28" s="693" t="s">
        <v>620</v>
      </c>
      <c r="G28" s="696" t="s">
        <v>1256</v>
      </c>
      <c r="H28" s="703">
        <v>4936400</v>
      </c>
      <c r="I28" s="699"/>
      <c r="J28" s="699"/>
      <c r="K28" s="697">
        <f t="shared" si="0"/>
        <v>4936400</v>
      </c>
      <c r="L28" s="700" t="s">
        <v>714</v>
      </c>
      <c r="M28" s="701">
        <v>44926</v>
      </c>
      <c r="N28" s="701">
        <v>44926</v>
      </c>
    </row>
    <row r="29" spans="1:14" s="702" customFormat="1" outlineLevel="2">
      <c r="A29" s="693" t="s">
        <v>665</v>
      </c>
      <c r="B29" s="693" t="s">
        <v>34</v>
      </c>
      <c r="C29" s="694" t="s">
        <v>407</v>
      </c>
      <c r="D29" s="693" t="s">
        <v>408</v>
      </c>
      <c r="E29" s="695" t="s">
        <v>695</v>
      </c>
      <c r="F29" s="693" t="s">
        <v>620</v>
      </c>
      <c r="G29" s="696" t="s">
        <v>1257</v>
      </c>
      <c r="H29" s="703">
        <v>4936400</v>
      </c>
      <c r="I29" s="699"/>
      <c r="J29" s="699"/>
      <c r="K29" s="697">
        <f t="shared" si="0"/>
        <v>4936400</v>
      </c>
      <c r="L29" s="700" t="s">
        <v>714</v>
      </c>
      <c r="M29" s="701">
        <v>45281</v>
      </c>
      <c r="N29" s="701">
        <v>45281</v>
      </c>
    </row>
    <row r="30" spans="1:14" s="702" customFormat="1" outlineLevel="2">
      <c r="A30" s="693" t="s">
        <v>665</v>
      </c>
      <c r="B30" s="693" t="s">
        <v>34</v>
      </c>
      <c r="C30" s="694" t="s">
        <v>407</v>
      </c>
      <c r="D30" s="693" t="s">
        <v>408</v>
      </c>
      <c r="E30" s="695" t="s">
        <v>695</v>
      </c>
      <c r="F30" s="693" t="s">
        <v>620</v>
      </c>
      <c r="G30" s="696" t="s">
        <v>1258</v>
      </c>
      <c r="H30" s="703">
        <v>411202.12</v>
      </c>
      <c r="I30" s="699"/>
      <c r="J30" s="699"/>
      <c r="K30" s="697">
        <f t="shared" si="0"/>
        <v>411202.12</v>
      </c>
      <c r="L30" s="700" t="s">
        <v>714</v>
      </c>
      <c r="M30" s="701">
        <v>45322</v>
      </c>
      <c r="N30" s="701">
        <v>45322</v>
      </c>
    </row>
    <row r="31" spans="1:14" s="702" customFormat="1" outlineLevel="2">
      <c r="A31" s="693" t="s">
        <v>665</v>
      </c>
      <c r="B31" s="693" t="s">
        <v>34</v>
      </c>
      <c r="C31" s="694" t="s">
        <v>407</v>
      </c>
      <c r="D31" s="693" t="s">
        <v>408</v>
      </c>
      <c r="E31" s="695" t="s">
        <v>695</v>
      </c>
      <c r="F31" s="693" t="s">
        <v>620</v>
      </c>
      <c r="G31" s="696" t="s">
        <v>1259</v>
      </c>
      <c r="H31" s="703">
        <v>411202.12</v>
      </c>
      <c r="I31" s="699"/>
      <c r="J31" s="699"/>
      <c r="K31" s="697">
        <f t="shared" si="0"/>
        <v>411202.12</v>
      </c>
      <c r="L31" s="700" t="s">
        <v>714</v>
      </c>
      <c r="M31" s="701">
        <v>45351</v>
      </c>
      <c r="N31" s="701">
        <v>45351</v>
      </c>
    </row>
    <row r="32" spans="1:14" s="702" customFormat="1" outlineLevel="2">
      <c r="A32" s="693" t="s">
        <v>665</v>
      </c>
      <c r="B32" s="693" t="s">
        <v>34</v>
      </c>
      <c r="C32" s="694" t="s">
        <v>407</v>
      </c>
      <c r="D32" s="693" t="s">
        <v>408</v>
      </c>
      <c r="E32" s="695" t="s">
        <v>695</v>
      </c>
      <c r="F32" s="693" t="s">
        <v>620</v>
      </c>
      <c r="G32" s="696" t="s">
        <v>1260</v>
      </c>
      <c r="H32" s="703">
        <v>411202.12</v>
      </c>
      <c r="I32" s="699"/>
      <c r="J32" s="699"/>
      <c r="K32" s="697">
        <f t="shared" si="0"/>
        <v>411202.12</v>
      </c>
      <c r="L32" s="700" t="s">
        <v>714</v>
      </c>
      <c r="M32" s="701">
        <v>45504</v>
      </c>
      <c r="N32" s="701">
        <v>45504</v>
      </c>
    </row>
    <row r="33" spans="1:14" s="702" customFormat="1" outlineLevel="2">
      <c r="A33" s="693" t="s">
        <v>665</v>
      </c>
      <c r="B33" s="693" t="s">
        <v>34</v>
      </c>
      <c r="C33" s="694" t="s">
        <v>407</v>
      </c>
      <c r="D33" s="693" t="s">
        <v>408</v>
      </c>
      <c r="E33" s="695" t="s">
        <v>695</v>
      </c>
      <c r="F33" s="693" t="s">
        <v>620</v>
      </c>
      <c r="G33" s="696" t="s">
        <v>1261</v>
      </c>
      <c r="H33" s="703">
        <v>411202.12</v>
      </c>
      <c r="I33" s="699"/>
      <c r="J33" s="699"/>
      <c r="K33" s="697">
        <f t="shared" si="0"/>
        <v>411202.12</v>
      </c>
      <c r="L33" s="700" t="s">
        <v>714</v>
      </c>
      <c r="M33" s="701">
        <v>45412</v>
      </c>
      <c r="N33" s="701">
        <v>45412</v>
      </c>
    </row>
    <row r="34" spans="1:14" s="702" customFormat="1" outlineLevel="2">
      <c r="A34" s="693" t="s">
        <v>665</v>
      </c>
      <c r="B34" s="693" t="s">
        <v>34</v>
      </c>
      <c r="C34" s="694" t="s">
        <v>407</v>
      </c>
      <c r="D34" s="693" t="s">
        <v>408</v>
      </c>
      <c r="E34" s="695" t="s">
        <v>695</v>
      </c>
      <c r="F34" s="693" t="s">
        <v>620</v>
      </c>
      <c r="G34" s="696" t="s">
        <v>1262</v>
      </c>
      <c r="H34" s="703">
        <v>411202</v>
      </c>
      <c r="I34" s="699"/>
      <c r="J34" s="699"/>
      <c r="K34" s="697">
        <f t="shared" si="0"/>
        <v>411202</v>
      </c>
      <c r="L34" s="700" t="s">
        <v>714</v>
      </c>
      <c r="M34" s="701">
        <v>45442</v>
      </c>
      <c r="N34" s="701">
        <v>45442</v>
      </c>
    </row>
    <row r="35" spans="1:14" s="702" customFormat="1" outlineLevel="2">
      <c r="A35" s="693" t="s">
        <v>665</v>
      </c>
      <c r="B35" s="693" t="s">
        <v>34</v>
      </c>
      <c r="C35" s="694" t="s">
        <v>407</v>
      </c>
      <c r="D35" s="693" t="s">
        <v>408</v>
      </c>
      <c r="E35" s="695" t="s">
        <v>695</v>
      </c>
      <c r="F35" s="693" t="s">
        <v>620</v>
      </c>
      <c r="G35" s="696" t="s">
        <v>1263</v>
      </c>
      <c r="H35" s="703">
        <v>411202</v>
      </c>
      <c r="I35" s="699"/>
      <c r="J35" s="699"/>
      <c r="K35" s="697">
        <f t="shared" si="0"/>
        <v>411202</v>
      </c>
      <c r="L35" s="700" t="s">
        <v>714</v>
      </c>
      <c r="M35" s="701">
        <v>45473</v>
      </c>
      <c r="N35" s="701">
        <v>45473</v>
      </c>
    </row>
    <row r="36" spans="1:14" s="702" customFormat="1" outlineLevel="2">
      <c r="A36" s="693" t="s">
        <v>665</v>
      </c>
      <c r="B36" s="693" t="s">
        <v>34</v>
      </c>
      <c r="C36" s="694" t="s">
        <v>407</v>
      </c>
      <c r="D36" s="693" t="s">
        <v>408</v>
      </c>
      <c r="E36" s="695" t="s">
        <v>695</v>
      </c>
      <c r="F36" s="693" t="s">
        <v>620</v>
      </c>
      <c r="G36" s="696" t="s">
        <v>1264</v>
      </c>
      <c r="H36" s="703">
        <v>411202</v>
      </c>
      <c r="I36" s="699"/>
      <c r="J36" s="699"/>
      <c r="K36" s="697">
        <f t="shared" si="0"/>
        <v>411202</v>
      </c>
      <c r="L36" s="700" t="s">
        <v>714</v>
      </c>
      <c r="M36" s="701">
        <v>45503</v>
      </c>
      <c r="N36" s="701">
        <v>45503</v>
      </c>
    </row>
    <row r="37" spans="1:14" s="702" customFormat="1" outlineLevel="2">
      <c r="A37" s="693" t="s">
        <v>665</v>
      </c>
      <c r="B37" s="693" t="s">
        <v>34</v>
      </c>
      <c r="C37" s="694" t="s">
        <v>407</v>
      </c>
      <c r="D37" s="693" t="s">
        <v>408</v>
      </c>
      <c r="E37" s="695" t="s">
        <v>695</v>
      </c>
      <c r="F37" s="693" t="s">
        <v>620</v>
      </c>
      <c r="G37" s="696" t="s">
        <v>1265</v>
      </c>
      <c r="H37" s="703">
        <v>411202</v>
      </c>
      <c r="I37" s="699"/>
      <c r="J37" s="699"/>
      <c r="K37" s="697">
        <f t="shared" si="0"/>
        <v>411202</v>
      </c>
      <c r="L37" s="700" t="s">
        <v>714</v>
      </c>
      <c r="M37" s="701">
        <v>45534</v>
      </c>
      <c r="N37" s="701">
        <v>45534</v>
      </c>
    </row>
    <row r="38" spans="1:14" s="702" customFormat="1" outlineLevel="2">
      <c r="A38" s="693" t="s">
        <v>665</v>
      </c>
      <c r="B38" s="693" t="s">
        <v>34</v>
      </c>
      <c r="C38" s="694" t="s">
        <v>407</v>
      </c>
      <c r="D38" s="693" t="s">
        <v>408</v>
      </c>
      <c r="E38" s="695" t="s">
        <v>695</v>
      </c>
      <c r="F38" s="693" t="s">
        <v>620</v>
      </c>
      <c r="G38" s="696" t="s">
        <v>1266</v>
      </c>
      <c r="H38" s="703">
        <v>411202</v>
      </c>
      <c r="I38" s="699"/>
      <c r="J38" s="699"/>
      <c r="K38" s="697">
        <f t="shared" si="0"/>
        <v>411202</v>
      </c>
      <c r="L38" s="700" t="s">
        <v>714</v>
      </c>
      <c r="M38" s="701">
        <v>45565</v>
      </c>
      <c r="N38" s="701">
        <v>45565</v>
      </c>
    </row>
    <row r="39" spans="1:14" s="702" customFormat="1" outlineLevel="2">
      <c r="A39" s="693" t="s">
        <v>665</v>
      </c>
      <c r="B39" s="693" t="s">
        <v>34</v>
      </c>
      <c r="C39" s="694" t="s">
        <v>407</v>
      </c>
      <c r="D39" s="693" t="s">
        <v>408</v>
      </c>
      <c r="E39" s="695" t="s">
        <v>695</v>
      </c>
      <c r="F39" s="693" t="s">
        <v>620</v>
      </c>
      <c r="G39" s="696" t="s">
        <v>1267</v>
      </c>
      <c r="H39" s="703">
        <v>411202</v>
      </c>
      <c r="I39" s="699"/>
      <c r="J39" s="699"/>
      <c r="K39" s="697">
        <f t="shared" si="0"/>
        <v>411202</v>
      </c>
      <c r="L39" s="700" t="s">
        <v>714</v>
      </c>
      <c r="M39" s="701">
        <v>45596</v>
      </c>
      <c r="N39" s="701">
        <v>45596</v>
      </c>
    </row>
    <row r="40" spans="1:14" s="702" customFormat="1" outlineLevel="2">
      <c r="A40" s="693" t="s">
        <v>665</v>
      </c>
      <c r="B40" s="693" t="s">
        <v>34</v>
      </c>
      <c r="C40" s="694" t="s">
        <v>407</v>
      </c>
      <c r="D40" s="693" t="s">
        <v>408</v>
      </c>
      <c r="E40" s="695" t="s">
        <v>695</v>
      </c>
      <c r="F40" s="693" t="s">
        <v>620</v>
      </c>
      <c r="G40" s="696" t="s">
        <v>1258</v>
      </c>
      <c r="H40" s="703">
        <v>49344.25</v>
      </c>
      <c r="I40" s="699"/>
      <c r="J40" s="699"/>
      <c r="K40" s="697">
        <f t="shared" si="0"/>
        <v>49344.25</v>
      </c>
      <c r="L40" s="700" t="s">
        <v>714</v>
      </c>
      <c r="M40" s="701">
        <v>45322</v>
      </c>
      <c r="N40" s="701">
        <v>45322</v>
      </c>
    </row>
    <row r="41" spans="1:14" s="702" customFormat="1" outlineLevel="2">
      <c r="A41" s="693" t="s">
        <v>665</v>
      </c>
      <c r="B41" s="693" t="s">
        <v>34</v>
      </c>
      <c r="C41" s="694" t="s">
        <v>407</v>
      </c>
      <c r="D41" s="693" t="s">
        <v>408</v>
      </c>
      <c r="E41" s="695" t="s">
        <v>695</v>
      </c>
      <c r="F41" s="693" t="s">
        <v>620</v>
      </c>
      <c r="G41" s="696" t="s">
        <v>1259</v>
      </c>
      <c r="H41" s="703">
        <v>49344.25</v>
      </c>
      <c r="I41" s="699"/>
      <c r="J41" s="699"/>
      <c r="K41" s="697">
        <f t="shared" si="0"/>
        <v>49344.25</v>
      </c>
      <c r="L41" s="700" t="s">
        <v>714</v>
      </c>
      <c r="M41" s="701">
        <v>45351</v>
      </c>
      <c r="N41" s="701">
        <v>45351</v>
      </c>
    </row>
    <row r="42" spans="1:14" s="702" customFormat="1" outlineLevel="2">
      <c r="A42" s="693" t="s">
        <v>665</v>
      </c>
      <c r="B42" s="693" t="s">
        <v>34</v>
      </c>
      <c r="C42" s="694" t="s">
        <v>407</v>
      </c>
      <c r="D42" s="693" t="s">
        <v>408</v>
      </c>
      <c r="E42" s="695" t="s">
        <v>695</v>
      </c>
      <c r="F42" s="693" t="s">
        <v>620</v>
      </c>
      <c r="G42" s="696" t="s">
        <v>1260</v>
      </c>
      <c r="H42" s="703">
        <v>49344.25</v>
      </c>
      <c r="I42" s="699"/>
      <c r="J42" s="699"/>
      <c r="K42" s="697">
        <f t="shared" si="0"/>
        <v>49344.25</v>
      </c>
      <c r="L42" s="700" t="s">
        <v>714</v>
      </c>
      <c r="M42" s="701">
        <v>45382</v>
      </c>
      <c r="N42" s="701">
        <v>45382</v>
      </c>
    </row>
    <row r="43" spans="1:14" s="702" customFormat="1" outlineLevel="2">
      <c r="A43" s="693" t="s">
        <v>665</v>
      </c>
      <c r="B43" s="693" t="s">
        <v>34</v>
      </c>
      <c r="C43" s="694" t="s">
        <v>407</v>
      </c>
      <c r="D43" s="693" t="s">
        <v>408</v>
      </c>
      <c r="E43" s="695" t="s">
        <v>695</v>
      </c>
      <c r="F43" s="693" t="s">
        <v>620</v>
      </c>
      <c r="G43" s="696" t="s">
        <v>1261</v>
      </c>
      <c r="H43" s="703">
        <v>49344.25</v>
      </c>
      <c r="I43" s="699"/>
      <c r="J43" s="699"/>
      <c r="K43" s="697">
        <f t="shared" si="0"/>
        <v>49344.25</v>
      </c>
      <c r="L43" s="700" t="s">
        <v>714</v>
      </c>
      <c r="M43" s="701">
        <v>45412</v>
      </c>
      <c r="N43" s="701">
        <v>45412</v>
      </c>
    </row>
    <row r="44" spans="1:14" s="702" customFormat="1" outlineLevel="2">
      <c r="A44" s="693" t="s">
        <v>665</v>
      </c>
      <c r="B44" s="693" t="s">
        <v>34</v>
      </c>
      <c r="C44" s="694" t="s">
        <v>407</v>
      </c>
      <c r="D44" s="693" t="s">
        <v>408</v>
      </c>
      <c r="E44" s="695" t="s">
        <v>695</v>
      </c>
      <c r="F44" s="693" t="s">
        <v>620</v>
      </c>
      <c r="G44" s="696" t="s">
        <v>1262</v>
      </c>
      <c r="H44" s="703">
        <v>49344</v>
      </c>
      <c r="I44" s="699"/>
      <c r="J44" s="699"/>
      <c r="K44" s="697">
        <f t="shared" si="0"/>
        <v>49344</v>
      </c>
      <c r="L44" s="700" t="s">
        <v>714</v>
      </c>
      <c r="M44" s="701">
        <v>45442</v>
      </c>
      <c r="N44" s="701">
        <v>45442</v>
      </c>
    </row>
    <row r="45" spans="1:14" s="702" customFormat="1" outlineLevel="2">
      <c r="A45" s="693" t="s">
        <v>665</v>
      </c>
      <c r="B45" s="693" t="s">
        <v>34</v>
      </c>
      <c r="C45" s="694" t="s">
        <v>407</v>
      </c>
      <c r="D45" s="693" t="s">
        <v>408</v>
      </c>
      <c r="E45" s="695" t="s">
        <v>695</v>
      </c>
      <c r="F45" s="693" t="s">
        <v>620</v>
      </c>
      <c r="G45" s="696" t="s">
        <v>1263</v>
      </c>
      <c r="H45" s="703">
        <v>49344</v>
      </c>
      <c r="I45" s="699"/>
      <c r="J45" s="699"/>
      <c r="K45" s="697">
        <f t="shared" si="0"/>
        <v>49344</v>
      </c>
      <c r="L45" s="700" t="s">
        <v>714</v>
      </c>
      <c r="M45" s="701">
        <v>45473</v>
      </c>
      <c r="N45" s="701">
        <v>45473</v>
      </c>
    </row>
    <row r="46" spans="1:14" s="702" customFormat="1" outlineLevel="2">
      <c r="A46" s="693" t="s">
        <v>665</v>
      </c>
      <c r="B46" s="693" t="s">
        <v>34</v>
      </c>
      <c r="C46" s="694" t="s">
        <v>407</v>
      </c>
      <c r="D46" s="693" t="s">
        <v>408</v>
      </c>
      <c r="E46" s="695" t="s">
        <v>695</v>
      </c>
      <c r="F46" s="693" t="s">
        <v>620</v>
      </c>
      <c r="G46" s="696" t="s">
        <v>1264</v>
      </c>
      <c r="H46" s="703">
        <v>49344</v>
      </c>
      <c r="I46" s="699"/>
      <c r="J46" s="699"/>
      <c r="K46" s="697">
        <f t="shared" si="0"/>
        <v>49344</v>
      </c>
      <c r="L46" s="700" t="s">
        <v>714</v>
      </c>
      <c r="M46" s="701">
        <v>45503</v>
      </c>
      <c r="N46" s="701">
        <v>45503</v>
      </c>
    </row>
    <row r="47" spans="1:14" s="702" customFormat="1" outlineLevel="2">
      <c r="A47" s="693" t="s">
        <v>665</v>
      </c>
      <c r="B47" s="693" t="s">
        <v>34</v>
      </c>
      <c r="C47" s="694" t="s">
        <v>407</v>
      </c>
      <c r="D47" s="693" t="s">
        <v>408</v>
      </c>
      <c r="E47" s="695" t="s">
        <v>695</v>
      </c>
      <c r="F47" s="693" t="s">
        <v>620</v>
      </c>
      <c r="G47" s="696" t="s">
        <v>1265</v>
      </c>
      <c r="H47" s="703">
        <v>49344</v>
      </c>
      <c r="I47" s="699"/>
      <c r="J47" s="699"/>
      <c r="K47" s="697">
        <f t="shared" si="0"/>
        <v>49344</v>
      </c>
      <c r="L47" s="700" t="s">
        <v>714</v>
      </c>
      <c r="M47" s="701">
        <v>45534</v>
      </c>
      <c r="N47" s="701">
        <v>45534</v>
      </c>
    </row>
    <row r="48" spans="1:14" s="702" customFormat="1" outlineLevel="2">
      <c r="A48" s="693" t="s">
        <v>665</v>
      </c>
      <c r="B48" s="693" t="s">
        <v>34</v>
      </c>
      <c r="C48" s="694" t="s">
        <v>407</v>
      </c>
      <c r="D48" s="693" t="s">
        <v>408</v>
      </c>
      <c r="E48" s="695" t="s">
        <v>695</v>
      </c>
      <c r="F48" s="693" t="s">
        <v>620</v>
      </c>
      <c r="G48" s="696" t="s">
        <v>1266</v>
      </c>
      <c r="H48" s="703">
        <v>49344</v>
      </c>
      <c r="I48" s="699"/>
      <c r="J48" s="699"/>
      <c r="K48" s="697">
        <f t="shared" si="0"/>
        <v>49344</v>
      </c>
      <c r="L48" s="700" t="s">
        <v>714</v>
      </c>
      <c r="M48" s="701">
        <v>45565</v>
      </c>
      <c r="N48" s="701">
        <v>45565</v>
      </c>
    </row>
    <row r="49" spans="1:14" s="702" customFormat="1" outlineLevel="2">
      <c r="A49" s="693" t="s">
        <v>665</v>
      </c>
      <c r="B49" s="693" t="s">
        <v>34</v>
      </c>
      <c r="C49" s="694" t="s">
        <v>407</v>
      </c>
      <c r="D49" s="693" t="s">
        <v>408</v>
      </c>
      <c r="E49" s="695" t="s">
        <v>695</v>
      </c>
      <c r="F49" s="693" t="s">
        <v>620</v>
      </c>
      <c r="G49" s="696" t="s">
        <v>1267</v>
      </c>
      <c r="H49" s="703">
        <v>49344</v>
      </c>
      <c r="I49" s="699"/>
      <c r="J49" s="699"/>
      <c r="K49" s="697">
        <f t="shared" si="0"/>
        <v>49344</v>
      </c>
      <c r="L49" s="700" t="s">
        <v>714</v>
      </c>
      <c r="M49" s="701">
        <v>45596</v>
      </c>
      <c r="N49" s="701">
        <v>45596</v>
      </c>
    </row>
    <row r="50" spans="1:14" s="702" customFormat="1" outlineLevel="2">
      <c r="A50" s="693" t="s">
        <v>665</v>
      </c>
      <c r="B50" s="693" t="s">
        <v>34</v>
      </c>
      <c r="C50" s="694" t="s">
        <v>407</v>
      </c>
      <c r="D50" s="693" t="s">
        <v>408</v>
      </c>
      <c r="E50" s="695" t="s">
        <v>695</v>
      </c>
      <c r="F50" s="693" t="s">
        <v>620</v>
      </c>
      <c r="G50" s="696" t="s">
        <v>1264</v>
      </c>
      <c r="H50" s="703">
        <v>411202</v>
      </c>
      <c r="I50" s="699"/>
      <c r="J50" s="699"/>
      <c r="K50" s="697">
        <f t="shared" si="0"/>
        <v>411202</v>
      </c>
      <c r="L50" s="700" t="s">
        <v>714</v>
      </c>
      <c r="M50" s="701">
        <v>45503</v>
      </c>
      <c r="N50" s="701">
        <v>45503</v>
      </c>
    </row>
    <row r="51" spans="1:14" s="702" customFormat="1" outlineLevel="2">
      <c r="A51" s="693" t="s">
        <v>665</v>
      </c>
      <c r="B51" s="693" t="s">
        <v>34</v>
      </c>
      <c r="C51" s="694" t="s">
        <v>407</v>
      </c>
      <c r="D51" s="693" t="s">
        <v>408</v>
      </c>
      <c r="E51" s="695" t="s">
        <v>695</v>
      </c>
      <c r="F51" s="693" t="s">
        <v>620</v>
      </c>
      <c r="G51" s="696" t="s">
        <v>1265</v>
      </c>
      <c r="H51" s="703">
        <v>411202</v>
      </c>
      <c r="I51" s="699"/>
      <c r="J51" s="699"/>
      <c r="K51" s="697">
        <f t="shared" si="0"/>
        <v>411202</v>
      </c>
      <c r="L51" s="700" t="s">
        <v>714</v>
      </c>
      <c r="M51" s="701">
        <v>45534</v>
      </c>
      <c r="N51" s="701">
        <v>45534</v>
      </c>
    </row>
    <row r="52" spans="1:14" s="702" customFormat="1" outlineLevel="2">
      <c r="A52" s="693" t="s">
        <v>665</v>
      </c>
      <c r="B52" s="693" t="s">
        <v>34</v>
      </c>
      <c r="C52" s="694" t="s">
        <v>407</v>
      </c>
      <c r="D52" s="693" t="s">
        <v>408</v>
      </c>
      <c r="E52" s="695" t="s">
        <v>695</v>
      </c>
      <c r="F52" s="693" t="s">
        <v>620</v>
      </c>
      <c r="G52" s="696" t="s">
        <v>1266</v>
      </c>
      <c r="H52" s="703">
        <v>411202</v>
      </c>
      <c r="I52" s="699"/>
      <c r="J52" s="699"/>
      <c r="K52" s="697">
        <f t="shared" si="0"/>
        <v>411202</v>
      </c>
      <c r="L52" s="700" t="s">
        <v>714</v>
      </c>
      <c r="M52" s="701">
        <v>45565</v>
      </c>
      <c r="N52" s="701">
        <v>45565</v>
      </c>
    </row>
    <row r="53" spans="1:14" s="702" customFormat="1" outlineLevel="2">
      <c r="A53" s="693" t="s">
        <v>665</v>
      </c>
      <c r="B53" s="693" t="s">
        <v>34</v>
      </c>
      <c r="C53" s="694" t="s">
        <v>407</v>
      </c>
      <c r="D53" s="693" t="s">
        <v>408</v>
      </c>
      <c r="E53" s="695" t="s">
        <v>695</v>
      </c>
      <c r="F53" s="693" t="s">
        <v>620</v>
      </c>
      <c r="G53" s="696" t="s">
        <v>1267</v>
      </c>
      <c r="H53" s="703">
        <v>411202</v>
      </c>
      <c r="I53" s="699"/>
      <c r="J53" s="699"/>
      <c r="K53" s="697">
        <f t="shared" si="0"/>
        <v>411202</v>
      </c>
      <c r="L53" s="700" t="s">
        <v>714</v>
      </c>
      <c r="M53" s="701">
        <v>45596</v>
      </c>
      <c r="N53" s="701">
        <v>45596</v>
      </c>
    </row>
    <row r="54" spans="1:14" s="702" customFormat="1" outlineLevel="2">
      <c r="A54" s="693" t="s">
        <v>665</v>
      </c>
      <c r="B54" s="693" t="s">
        <v>34</v>
      </c>
      <c r="C54" s="694" t="s">
        <v>407</v>
      </c>
      <c r="D54" s="693" t="s">
        <v>408</v>
      </c>
      <c r="E54" s="695" t="s">
        <v>695</v>
      </c>
      <c r="F54" s="693" t="s">
        <v>620</v>
      </c>
      <c r="G54" s="696" t="s">
        <v>1256</v>
      </c>
      <c r="H54" s="703">
        <v>2838430</v>
      </c>
      <c r="I54" s="699"/>
      <c r="J54" s="699"/>
      <c r="K54" s="697">
        <f t="shared" si="0"/>
        <v>2838430</v>
      </c>
      <c r="L54" s="700" t="s">
        <v>714</v>
      </c>
      <c r="M54" s="701">
        <v>44926</v>
      </c>
      <c r="N54" s="701">
        <v>44926</v>
      </c>
    </row>
    <row r="55" spans="1:14" s="702" customFormat="1" outlineLevel="2">
      <c r="A55" s="693" t="s">
        <v>665</v>
      </c>
      <c r="B55" s="693" t="s">
        <v>34</v>
      </c>
      <c r="C55" s="694" t="s">
        <v>407</v>
      </c>
      <c r="D55" s="693" t="s">
        <v>408</v>
      </c>
      <c r="E55" s="695" t="s">
        <v>695</v>
      </c>
      <c r="F55" s="693" t="s">
        <v>620</v>
      </c>
      <c r="G55" s="696" t="s">
        <v>1257</v>
      </c>
      <c r="H55" s="703">
        <v>3455480</v>
      </c>
      <c r="I55" s="699"/>
      <c r="J55" s="699"/>
      <c r="K55" s="697">
        <f t="shared" si="0"/>
        <v>3455480</v>
      </c>
      <c r="L55" s="700" t="s">
        <v>714</v>
      </c>
      <c r="M55" s="701">
        <v>45291</v>
      </c>
      <c r="N55" s="701">
        <v>45291</v>
      </c>
    </row>
    <row r="56" spans="1:14" s="702" customFormat="1" outlineLevel="2">
      <c r="A56" s="693" t="s">
        <v>665</v>
      </c>
      <c r="B56" s="693" t="s">
        <v>34</v>
      </c>
      <c r="C56" s="694" t="s">
        <v>407</v>
      </c>
      <c r="D56" s="693" t="s">
        <v>408</v>
      </c>
      <c r="E56" s="695" t="s">
        <v>695</v>
      </c>
      <c r="F56" s="693" t="s">
        <v>620</v>
      </c>
      <c r="G56" s="696" t="s">
        <v>1258</v>
      </c>
      <c r="H56" s="703">
        <v>2467213</v>
      </c>
      <c r="I56" s="699"/>
      <c r="J56" s="699"/>
      <c r="K56" s="697">
        <f t="shared" si="0"/>
        <v>2467213</v>
      </c>
      <c r="L56" s="700" t="s">
        <v>714</v>
      </c>
      <c r="M56" s="701">
        <v>45322</v>
      </c>
      <c r="N56" s="701">
        <v>45322</v>
      </c>
    </row>
    <row r="57" spans="1:14" s="702" customFormat="1" outlineLevel="2">
      <c r="A57" s="693" t="s">
        <v>665</v>
      </c>
      <c r="B57" s="693" t="s">
        <v>34</v>
      </c>
      <c r="C57" s="694" t="s">
        <v>407</v>
      </c>
      <c r="D57" s="693" t="s">
        <v>408</v>
      </c>
      <c r="E57" s="695" t="s">
        <v>695</v>
      </c>
      <c r="F57" s="693" t="s">
        <v>620</v>
      </c>
      <c r="G57" s="696" t="s">
        <v>1259</v>
      </c>
      <c r="H57" s="703">
        <v>232504.44</v>
      </c>
      <c r="I57" s="699"/>
      <c r="J57" s="699"/>
      <c r="K57" s="697">
        <f t="shared" si="0"/>
        <v>232504.44</v>
      </c>
      <c r="L57" s="700" t="s">
        <v>714</v>
      </c>
      <c r="M57" s="701">
        <v>45351</v>
      </c>
      <c r="N57" s="701">
        <v>45351</v>
      </c>
    </row>
    <row r="58" spans="1:14" s="702" customFormat="1" outlineLevel="2">
      <c r="A58" s="693" t="s">
        <v>665</v>
      </c>
      <c r="B58" s="693" t="s">
        <v>34</v>
      </c>
      <c r="C58" s="694" t="s">
        <v>407</v>
      </c>
      <c r="D58" s="693" t="s">
        <v>408</v>
      </c>
      <c r="E58" s="695" t="s">
        <v>695</v>
      </c>
      <c r="F58" s="693" t="s">
        <v>620</v>
      </c>
      <c r="G58" s="696" t="s">
        <v>1260</v>
      </c>
      <c r="H58" s="703">
        <v>232504.44</v>
      </c>
      <c r="I58" s="699"/>
      <c r="J58" s="699"/>
      <c r="K58" s="697">
        <f t="shared" si="0"/>
        <v>232504.44</v>
      </c>
      <c r="L58" s="700" t="s">
        <v>714</v>
      </c>
      <c r="M58" s="701">
        <v>45382</v>
      </c>
      <c r="N58" s="701">
        <v>45382</v>
      </c>
    </row>
    <row r="59" spans="1:14" s="702" customFormat="1" outlineLevel="2">
      <c r="A59" s="693" t="s">
        <v>665</v>
      </c>
      <c r="B59" s="693" t="s">
        <v>34</v>
      </c>
      <c r="C59" s="694" t="s">
        <v>407</v>
      </c>
      <c r="D59" s="693" t="s">
        <v>408</v>
      </c>
      <c r="E59" s="695" t="s">
        <v>695</v>
      </c>
      <c r="F59" s="693" t="s">
        <v>620</v>
      </c>
      <c r="G59" s="696" t="s">
        <v>1261</v>
      </c>
      <c r="H59" s="703">
        <v>232504.44</v>
      </c>
      <c r="I59" s="699"/>
      <c r="J59" s="699"/>
      <c r="K59" s="697">
        <f t="shared" si="0"/>
        <v>232504.44</v>
      </c>
      <c r="L59" s="700" t="s">
        <v>714</v>
      </c>
      <c r="M59" s="701">
        <v>45412</v>
      </c>
      <c r="N59" s="701">
        <v>45412</v>
      </c>
    </row>
    <row r="60" spans="1:14" s="702" customFormat="1" outlineLevel="2">
      <c r="A60" s="693" t="s">
        <v>665</v>
      </c>
      <c r="B60" s="693" t="s">
        <v>34</v>
      </c>
      <c r="C60" s="694" t="s">
        <v>407</v>
      </c>
      <c r="D60" s="693" t="s">
        <v>408</v>
      </c>
      <c r="E60" s="695" t="s">
        <v>695</v>
      </c>
      <c r="F60" s="693" t="s">
        <v>620</v>
      </c>
      <c r="G60" s="696" t="s">
        <v>1262</v>
      </c>
      <c r="H60" s="703">
        <v>232504.44</v>
      </c>
      <c r="I60" s="699"/>
      <c r="J60" s="699"/>
      <c r="K60" s="697">
        <f t="shared" si="0"/>
        <v>232504.44</v>
      </c>
      <c r="L60" s="700" t="s">
        <v>714</v>
      </c>
      <c r="M60" s="701">
        <v>45442</v>
      </c>
      <c r="N60" s="701">
        <v>45442</v>
      </c>
    </row>
    <row r="61" spans="1:14" s="702" customFormat="1" outlineLevel="2">
      <c r="A61" s="693" t="s">
        <v>665</v>
      </c>
      <c r="B61" s="693" t="s">
        <v>34</v>
      </c>
      <c r="C61" s="694" t="s">
        <v>407</v>
      </c>
      <c r="D61" s="693" t="s">
        <v>408</v>
      </c>
      <c r="E61" s="695" t="s">
        <v>695</v>
      </c>
      <c r="F61" s="693" t="s">
        <v>620</v>
      </c>
      <c r="G61" s="696" t="s">
        <v>1263</v>
      </c>
      <c r="H61" s="703">
        <v>232504</v>
      </c>
      <c r="I61" s="699"/>
      <c r="J61" s="699"/>
      <c r="K61" s="697">
        <f t="shared" si="0"/>
        <v>232504</v>
      </c>
      <c r="L61" s="700" t="s">
        <v>714</v>
      </c>
      <c r="M61" s="701">
        <v>45473</v>
      </c>
      <c r="N61" s="701">
        <v>45473</v>
      </c>
    </row>
    <row r="62" spans="1:14" s="702" customFormat="1" outlineLevel="2">
      <c r="A62" s="693" t="s">
        <v>665</v>
      </c>
      <c r="B62" s="693" t="s">
        <v>34</v>
      </c>
      <c r="C62" s="694" t="s">
        <v>407</v>
      </c>
      <c r="D62" s="693" t="s">
        <v>408</v>
      </c>
      <c r="E62" s="695" t="s">
        <v>695</v>
      </c>
      <c r="F62" s="693" t="s">
        <v>620</v>
      </c>
      <c r="G62" s="696" t="s">
        <v>1264</v>
      </c>
      <c r="H62" s="703">
        <v>232504</v>
      </c>
      <c r="I62" s="699"/>
      <c r="J62" s="699"/>
      <c r="K62" s="697">
        <f t="shared" si="0"/>
        <v>232504</v>
      </c>
      <c r="L62" s="700" t="s">
        <v>714</v>
      </c>
      <c r="M62" s="701">
        <v>45503</v>
      </c>
      <c r="N62" s="701">
        <v>45503</v>
      </c>
    </row>
    <row r="63" spans="1:14" s="702" customFormat="1" outlineLevel="2">
      <c r="A63" s="693" t="s">
        <v>665</v>
      </c>
      <c r="B63" s="693" t="s">
        <v>34</v>
      </c>
      <c r="C63" s="694" t="s">
        <v>407</v>
      </c>
      <c r="D63" s="693" t="s">
        <v>408</v>
      </c>
      <c r="E63" s="695" t="s">
        <v>695</v>
      </c>
      <c r="F63" s="693" t="s">
        <v>620</v>
      </c>
      <c r="G63" s="696" t="s">
        <v>1265</v>
      </c>
      <c r="H63" s="703">
        <v>232504</v>
      </c>
      <c r="I63" s="699"/>
      <c r="J63" s="699"/>
      <c r="K63" s="697">
        <f t="shared" si="0"/>
        <v>232504</v>
      </c>
      <c r="L63" s="700" t="s">
        <v>714</v>
      </c>
      <c r="M63" s="701">
        <v>45534</v>
      </c>
      <c r="N63" s="701">
        <v>45534</v>
      </c>
    </row>
    <row r="64" spans="1:14" s="702" customFormat="1" outlineLevel="2">
      <c r="A64" s="693" t="s">
        <v>665</v>
      </c>
      <c r="B64" s="693" t="s">
        <v>34</v>
      </c>
      <c r="C64" s="694" t="s">
        <v>407</v>
      </c>
      <c r="D64" s="693" t="s">
        <v>408</v>
      </c>
      <c r="E64" s="695" t="s">
        <v>695</v>
      </c>
      <c r="F64" s="693" t="s">
        <v>620</v>
      </c>
      <c r="G64" s="696" t="s">
        <v>1266</v>
      </c>
      <c r="H64" s="703">
        <v>232504</v>
      </c>
      <c r="I64" s="699"/>
      <c r="J64" s="699"/>
      <c r="K64" s="697">
        <f t="shared" si="0"/>
        <v>232504</v>
      </c>
      <c r="L64" s="700" t="s">
        <v>714</v>
      </c>
      <c r="M64" s="701">
        <v>45565</v>
      </c>
      <c r="N64" s="701">
        <v>45565</v>
      </c>
    </row>
    <row r="65" spans="1:14" s="702" customFormat="1" outlineLevel="2">
      <c r="A65" s="693" t="s">
        <v>665</v>
      </c>
      <c r="B65" s="693" t="s">
        <v>34</v>
      </c>
      <c r="C65" s="694" t="s">
        <v>407</v>
      </c>
      <c r="D65" s="693" t="s">
        <v>408</v>
      </c>
      <c r="E65" s="695" t="s">
        <v>695</v>
      </c>
      <c r="F65" s="693" t="s">
        <v>620</v>
      </c>
      <c r="G65" s="696" t="s">
        <v>1267</v>
      </c>
      <c r="H65" s="703">
        <v>232504</v>
      </c>
      <c r="I65" s="699"/>
      <c r="J65" s="699"/>
      <c r="K65" s="697">
        <f t="shared" si="0"/>
        <v>232504</v>
      </c>
      <c r="L65" s="700" t="s">
        <v>714</v>
      </c>
      <c r="M65" s="701">
        <v>45596</v>
      </c>
      <c r="N65" s="701">
        <v>45596</v>
      </c>
    </row>
    <row r="66" spans="1:14" s="702" customFormat="1" outlineLevel="2">
      <c r="A66" s="693" t="s">
        <v>665</v>
      </c>
      <c r="B66" s="693" t="s">
        <v>34</v>
      </c>
      <c r="C66" s="694" t="s">
        <v>407</v>
      </c>
      <c r="D66" s="693" t="s">
        <v>408</v>
      </c>
      <c r="E66" s="695" t="s">
        <v>695</v>
      </c>
      <c r="F66" s="693" t="s">
        <v>620</v>
      </c>
      <c r="G66" s="696" t="s">
        <v>810</v>
      </c>
      <c r="H66" s="703">
        <v>232504</v>
      </c>
      <c r="I66" s="699"/>
      <c r="J66" s="699"/>
      <c r="K66" s="697">
        <f t="shared" si="0"/>
        <v>232504</v>
      </c>
      <c r="L66" s="700" t="s">
        <v>714</v>
      </c>
      <c r="M66" s="701">
        <v>44561</v>
      </c>
      <c r="N66" s="701">
        <v>44561</v>
      </c>
    </row>
    <row r="67" spans="1:14" s="702" customFormat="1" outlineLevel="1">
      <c r="A67" s="693"/>
      <c r="B67" s="856" t="s">
        <v>739</v>
      </c>
      <c r="C67" s="694"/>
      <c r="D67" s="693"/>
      <c r="E67" s="695"/>
      <c r="F67" s="693"/>
      <c r="G67" s="696"/>
      <c r="H67" s="703">
        <f>SUBTOTAL(9,H16:H66)</f>
        <v>54458162.23999998</v>
      </c>
      <c r="I67" s="699">
        <f>SUBTOTAL(9,I16:I66)</f>
        <v>0</v>
      </c>
      <c r="J67" s="699">
        <f>SUBTOTAL(9,J16:J66)</f>
        <v>0</v>
      </c>
      <c r="K67" s="703">
        <f>SUBTOTAL(9,K16:K66)</f>
        <v>54458162.23999998</v>
      </c>
      <c r="L67" s="700"/>
      <c r="M67" s="701"/>
      <c r="N67" s="701"/>
    </row>
    <row r="68" spans="1:14" s="712" customFormat="1" ht="12" customHeight="1" outlineLevel="2">
      <c r="A68" s="704" t="s">
        <v>665</v>
      </c>
      <c r="B68" s="704" t="s">
        <v>153</v>
      </c>
      <c r="C68" s="705" t="s">
        <v>420</v>
      </c>
      <c r="D68" s="704" t="s">
        <v>424</v>
      </c>
      <c r="E68" s="706" t="s">
        <v>694</v>
      </c>
      <c r="F68" s="704" t="s">
        <v>620</v>
      </c>
      <c r="G68" s="707"/>
      <c r="H68" s="708">
        <v>774424548</v>
      </c>
      <c r="I68" s="709"/>
      <c r="J68" s="709"/>
      <c r="K68" s="708">
        <v>774424548</v>
      </c>
      <c r="L68" s="710" t="s">
        <v>714</v>
      </c>
      <c r="M68" s="711">
        <v>44927</v>
      </c>
      <c r="N68" s="711">
        <v>44927</v>
      </c>
    </row>
    <row r="69" spans="1:14" s="712" customFormat="1" ht="12" customHeight="1" outlineLevel="1">
      <c r="A69" s="704"/>
      <c r="B69" s="857" t="s">
        <v>753</v>
      </c>
      <c r="C69" s="705"/>
      <c r="D69" s="704"/>
      <c r="E69" s="706"/>
      <c r="F69" s="704"/>
      <c r="G69" s="707"/>
      <c r="H69" s="708">
        <f>SUBTOTAL(9,H68:H68)</f>
        <v>774424548</v>
      </c>
      <c r="I69" s="709">
        <f>SUBTOTAL(9,I68:I68)</f>
        <v>0</v>
      </c>
      <c r="J69" s="709">
        <f>SUBTOTAL(9,J68:J68)</f>
        <v>0</v>
      </c>
      <c r="K69" s="708">
        <f>SUBTOTAL(9,K68:K68)</f>
        <v>774424548</v>
      </c>
      <c r="L69" s="710"/>
      <c r="M69" s="711"/>
      <c r="N69" s="711"/>
    </row>
    <row r="70" spans="1:14" s="721" customFormat="1" outlineLevel="2">
      <c r="A70" s="713" t="s">
        <v>665</v>
      </c>
      <c r="B70" s="713" t="s">
        <v>58</v>
      </c>
      <c r="C70" s="714" t="s">
        <v>565</v>
      </c>
      <c r="D70" s="713" t="s">
        <v>569</v>
      </c>
      <c r="E70" s="715" t="s">
        <v>696</v>
      </c>
      <c r="F70" s="713" t="s">
        <v>620</v>
      </c>
      <c r="G70" s="716" t="s">
        <v>1268</v>
      </c>
      <c r="H70" s="717">
        <v>9586500</v>
      </c>
      <c r="I70" s="718"/>
      <c r="J70" s="718"/>
      <c r="K70" s="717">
        <f>+H70</f>
        <v>9586500</v>
      </c>
      <c r="L70" s="719" t="s">
        <v>714</v>
      </c>
      <c r="M70" s="720">
        <v>45383</v>
      </c>
      <c r="N70" s="720">
        <v>45383</v>
      </c>
    </row>
    <row r="71" spans="1:14" s="721" customFormat="1" outlineLevel="1">
      <c r="A71" s="713"/>
      <c r="B71" s="858" t="s">
        <v>1318</v>
      </c>
      <c r="C71" s="714"/>
      <c r="D71" s="713"/>
      <c r="E71" s="715"/>
      <c r="F71" s="713"/>
      <c r="G71" s="716"/>
      <c r="H71" s="717">
        <f>SUBTOTAL(9,H70:H70)</f>
        <v>9586500</v>
      </c>
      <c r="I71" s="718">
        <f>SUBTOTAL(9,I70:I70)</f>
        <v>0</v>
      </c>
      <c r="J71" s="718">
        <f>SUBTOTAL(9,J70:J70)</f>
        <v>0</v>
      </c>
      <c r="K71" s="717">
        <f>SUBTOTAL(9,K70:K70)</f>
        <v>9586500</v>
      </c>
      <c r="L71" s="719"/>
      <c r="M71" s="720"/>
      <c r="N71" s="720"/>
    </row>
    <row r="72" spans="1:14" s="730" customFormat="1" ht="10.5" customHeight="1" outlineLevel="2">
      <c r="A72" s="722" t="s">
        <v>665</v>
      </c>
      <c r="B72" s="722" t="s">
        <v>305</v>
      </c>
      <c r="C72" s="723" t="s">
        <v>414</v>
      </c>
      <c r="D72" s="722" t="s">
        <v>419</v>
      </c>
      <c r="E72" s="724" t="s">
        <v>697</v>
      </c>
      <c r="F72" s="722" t="s">
        <v>620</v>
      </c>
      <c r="G72" s="725" t="s">
        <v>1270</v>
      </c>
      <c r="H72" s="726">
        <v>8000000</v>
      </c>
      <c r="I72" s="727"/>
      <c r="J72" s="727"/>
      <c r="K72" s="726">
        <v>8000000</v>
      </c>
      <c r="L72" s="728" t="s">
        <v>714</v>
      </c>
      <c r="M72" s="729">
        <v>45092</v>
      </c>
      <c r="N72" s="729">
        <v>45092</v>
      </c>
    </row>
    <row r="73" spans="1:14" s="730" customFormat="1" ht="10.5" customHeight="1" outlineLevel="2">
      <c r="A73" s="722" t="s">
        <v>665</v>
      </c>
      <c r="B73" s="722" t="s">
        <v>305</v>
      </c>
      <c r="C73" s="723" t="s">
        <v>414</v>
      </c>
      <c r="D73" s="722" t="s">
        <v>419</v>
      </c>
      <c r="E73" s="724" t="s">
        <v>697</v>
      </c>
      <c r="F73" s="722" t="s">
        <v>620</v>
      </c>
      <c r="G73" s="725" t="s">
        <v>1271</v>
      </c>
      <c r="H73" s="726">
        <v>11794667</v>
      </c>
      <c r="I73" s="727"/>
      <c r="J73" s="727"/>
      <c r="K73" s="726">
        <v>11794667</v>
      </c>
      <c r="L73" s="728" t="s">
        <v>714</v>
      </c>
      <c r="M73" s="729">
        <v>45092</v>
      </c>
      <c r="N73" s="729">
        <v>45092</v>
      </c>
    </row>
    <row r="74" spans="1:14" s="730" customFormat="1" ht="10.5" customHeight="1" outlineLevel="1">
      <c r="A74" s="722"/>
      <c r="B74" s="859" t="s">
        <v>1319</v>
      </c>
      <c r="C74" s="723"/>
      <c r="D74" s="722"/>
      <c r="E74" s="724"/>
      <c r="F74" s="722"/>
      <c r="G74" s="725"/>
      <c r="H74" s="726">
        <f>SUBTOTAL(9,K72:K73)</f>
        <v>19794667</v>
      </c>
      <c r="I74" s="727">
        <f>SUBTOTAL(9,I72:I73)</f>
        <v>0</v>
      </c>
      <c r="J74" s="727">
        <f>SUBTOTAL(9,J72:J73)</f>
        <v>0</v>
      </c>
      <c r="K74" s="726">
        <f>+K72+K73</f>
        <v>19794667</v>
      </c>
      <c r="L74" s="728"/>
      <c r="M74" s="729"/>
      <c r="N74" s="729"/>
    </row>
    <row r="75" spans="1:14" s="738" customFormat="1" ht="11.25" customHeight="1" outlineLevel="2">
      <c r="A75" s="731" t="s">
        <v>665</v>
      </c>
      <c r="B75" s="731" t="s">
        <v>307</v>
      </c>
      <c r="C75" s="732" t="s">
        <v>459</v>
      </c>
      <c r="D75" s="731" t="s">
        <v>463</v>
      </c>
      <c r="E75" s="733" t="s">
        <v>696</v>
      </c>
      <c r="F75" s="731" t="s">
        <v>620</v>
      </c>
      <c r="G75" s="734" t="s">
        <v>1272</v>
      </c>
      <c r="H75" s="735">
        <v>4000000</v>
      </c>
      <c r="I75" s="736"/>
      <c r="J75" s="736"/>
      <c r="K75" s="735">
        <v>4000000</v>
      </c>
      <c r="L75" s="737" t="s">
        <v>714</v>
      </c>
      <c r="M75" s="615">
        <v>44972</v>
      </c>
      <c r="N75" s="615">
        <v>44972</v>
      </c>
    </row>
    <row r="76" spans="1:14" s="738" customFormat="1" ht="11.25" customHeight="1" outlineLevel="1">
      <c r="A76" s="731"/>
      <c r="B76" s="861" t="s">
        <v>1320</v>
      </c>
      <c r="C76" s="732"/>
      <c r="D76" s="731"/>
      <c r="E76" s="733"/>
      <c r="F76" s="731"/>
      <c r="G76" s="734"/>
      <c r="H76" s="735">
        <f>SUBTOTAL(9,H75:H75)</f>
        <v>4000000</v>
      </c>
      <c r="I76" s="736">
        <f>SUBTOTAL(9,I75:I75)</f>
        <v>0</v>
      </c>
      <c r="J76" s="736">
        <f>SUBTOTAL(9,J75:J75)</f>
        <v>0</v>
      </c>
      <c r="K76" s="735">
        <f>SUBTOTAL(9,K75:K75)</f>
        <v>4000000</v>
      </c>
      <c r="L76" s="737"/>
      <c r="M76" s="860"/>
      <c r="N76" s="860"/>
    </row>
    <row r="77" spans="1:14" s="748" customFormat="1" outlineLevel="2">
      <c r="A77" s="739" t="s">
        <v>665</v>
      </c>
      <c r="B77" s="739" t="s">
        <v>245</v>
      </c>
      <c r="C77" s="740" t="s">
        <v>590</v>
      </c>
      <c r="D77" s="739" t="s">
        <v>592</v>
      </c>
      <c r="E77" s="741" t="s">
        <v>694</v>
      </c>
      <c r="F77" s="739" t="s">
        <v>341</v>
      </c>
      <c r="G77" s="742">
        <v>66628556</v>
      </c>
      <c r="H77" s="743">
        <v>3154600</v>
      </c>
      <c r="I77" s="744"/>
      <c r="J77" s="744"/>
      <c r="K77" s="743">
        <v>3154600</v>
      </c>
      <c r="L77" s="745" t="s">
        <v>714</v>
      </c>
      <c r="M77" s="746">
        <v>44958</v>
      </c>
      <c r="N77" s="747">
        <v>44958</v>
      </c>
    </row>
    <row r="78" spans="1:14" s="748" customFormat="1" ht="11.25" customHeight="1" outlineLevel="2">
      <c r="A78" s="739" t="s">
        <v>665</v>
      </c>
      <c r="B78" s="739" t="s">
        <v>245</v>
      </c>
      <c r="C78" s="740" t="s">
        <v>590</v>
      </c>
      <c r="D78" s="739" t="s">
        <v>592</v>
      </c>
      <c r="E78" s="741" t="s">
        <v>694</v>
      </c>
      <c r="F78" s="739" t="s">
        <v>341</v>
      </c>
      <c r="G78" s="742">
        <v>62797251</v>
      </c>
      <c r="H78" s="743">
        <v>313400</v>
      </c>
      <c r="I78" s="744"/>
      <c r="J78" s="744"/>
      <c r="K78" s="743">
        <v>313400</v>
      </c>
      <c r="L78" s="745" t="s">
        <v>714</v>
      </c>
      <c r="M78" s="746">
        <v>44986</v>
      </c>
      <c r="N78" s="746">
        <v>44986</v>
      </c>
    </row>
    <row r="79" spans="1:14" s="748" customFormat="1" ht="11.25" customHeight="1" outlineLevel="2">
      <c r="A79" s="739" t="s">
        <v>665</v>
      </c>
      <c r="B79" s="739" t="s">
        <v>245</v>
      </c>
      <c r="C79" s="740" t="s">
        <v>590</v>
      </c>
      <c r="D79" s="739" t="s">
        <v>592</v>
      </c>
      <c r="E79" s="741" t="s">
        <v>694</v>
      </c>
      <c r="F79" s="739" t="s">
        <v>341</v>
      </c>
      <c r="G79" s="742">
        <v>62797223</v>
      </c>
      <c r="H79" s="743">
        <v>3154600</v>
      </c>
      <c r="I79" s="744"/>
      <c r="J79" s="744"/>
      <c r="K79" s="743">
        <v>3154600</v>
      </c>
      <c r="L79" s="745" t="s">
        <v>714</v>
      </c>
      <c r="M79" s="746">
        <v>44986</v>
      </c>
      <c r="N79" s="746">
        <v>44986</v>
      </c>
    </row>
    <row r="80" spans="1:14" s="748" customFormat="1" ht="11.25" customHeight="1" outlineLevel="2">
      <c r="A80" s="739" t="s">
        <v>665</v>
      </c>
      <c r="B80" s="739" t="s">
        <v>245</v>
      </c>
      <c r="C80" s="740" t="s">
        <v>590</v>
      </c>
      <c r="D80" s="739" t="s">
        <v>592</v>
      </c>
      <c r="E80" s="741" t="s">
        <v>694</v>
      </c>
      <c r="F80" s="739" t="s">
        <v>341</v>
      </c>
      <c r="G80" s="742">
        <v>63233562</v>
      </c>
      <c r="H80" s="743">
        <v>313400</v>
      </c>
      <c r="I80" s="744"/>
      <c r="J80" s="744"/>
      <c r="K80" s="743">
        <v>313400</v>
      </c>
      <c r="L80" s="745" t="s">
        <v>714</v>
      </c>
      <c r="M80" s="746">
        <v>45017</v>
      </c>
      <c r="N80" s="746">
        <v>45017</v>
      </c>
    </row>
    <row r="81" spans="1:14" s="748" customFormat="1" ht="11.25" customHeight="1" outlineLevel="2">
      <c r="A81" s="739" t="s">
        <v>665</v>
      </c>
      <c r="B81" s="739" t="s">
        <v>245</v>
      </c>
      <c r="C81" s="740" t="s">
        <v>590</v>
      </c>
      <c r="D81" s="739" t="s">
        <v>592</v>
      </c>
      <c r="E81" s="741" t="s">
        <v>694</v>
      </c>
      <c r="F81" s="739" t="s">
        <v>341</v>
      </c>
      <c r="G81" s="742">
        <v>63233565</v>
      </c>
      <c r="H81" s="743">
        <v>3154600</v>
      </c>
      <c r="I81" s="744"/>
      <c r="J81" s="744"/>
      <c r="K81" s="743">
        <v>3154600</v>
      </c>
      <c r="L81" s="745" t="s">
        <v>714</v>
      </c>
      <c r="M81" s="746">
        <v>45017</v>
      </c>
      <c r="N81" s="746">
        <v>45017</v>
      </c>
    </row>
    <row r="82" spans="1:14" s="748" customFormat="1" ht="11.25" customHeight="1" outlineLevel="2">
      <c r="A82" s="739" t="s">
        <v>665</v>
      </c>
      <c r="B82" s="739" t="s">
        <v>245</v>
      </c>
      <c r="C82" s="740" t="s">
        <v>590</v>
      </c>
      <c r="D82" s="739" t="s">
        <v>592</v>
      </c>
      <c r="E82" s="741" t="s">
        <v>694</v>
      </c>
      <c r="F82" s="739" t="s">
        <v>341</v>
      </c>
      <c r="G82" s="742">
        <v>63919375</v>
      </c>
      <c r="H82" s="743">
        <v>313400</v>
      </c>
      <c r="I82" s="744"/>
      <c r="J82" s="744"/>
      <c r="K82" s="743">
        <v>313400</v>
      </c>
      <c r="L82" s="745" t="s">
        <v>714</v>
      </c>
      <c r="M82" s="746">
        <v>45047</v>
      </c>
      <c r="N82" s="746">
        <v>45047</v>
      </c>
    </row>
    <row r="83" spans="1:14" s="748" customFormat="1" ht="11.25" customHeight="1" outlineLevel="2">
      <c r="A83" s="739" t="s">
        <v>665</v>
      </c>
      <c r="B83" s="739" t="s">
        <v>245</v>
      </c>
      <c r="C83" s="740" t="s">
        <v>590</v>
      </c>
      <c r="D83" s="739" t="s">
        <v>592</v>
      </c>
      <c r="E83" s="741" t="s">
        <v>694</v>
      </c>
      <c r="F83" s="739" t="s">
        <v>341</v>
      </c>
      <c r="G83" s="742">
        <v>63919380</v>
      </c>
      <c r="H83" s="743">
        <v>3154600</v>
      </c>
      <c r="I83" s="744"/>
      <c r="J83" s="744"/>
      <c r="K83" s="743">
        <v>3154600</v>
      </c>
      <c r="L83" s="745" t="s">
        <v>714</v>
      </c>
      <c r="M83" s="746">
        <v>45047</v>
      </c>
      <c r="N83" s="746">
        <v>45047</v>
      </c>
    </row>
    <row r="84" spans="1:14" s="748" customFormat="1" ht="11.25" customHeight="1" outlineLevel="2">
      <c r="A84" s="739" t="s">
        <v>665</v>
      </c>
      <c r="B84" s="739" t="s">
        <v>245</v>
      </c>
      <c r="C84" s="740" t="s">
        <v>590</v>
      </c>
      <c r="D84" s="739" t="s">
        <v>592</v>
      </c>
      <c r="E84" s="741" t="s">
        <v>694</v>
      </c>
      <c r="F84" s="739" t="s">
        <v>341</v>
      </c>
      <c r="G84" s="742">
        <v>64637406</v>
      </c>
      <c r="H84" s="743">
        <v>313400</v>
      </c>
      <c r="I84" s="744"/>
      <c r="J84" s="744"/>
      <c r="K84" s="743">
        <v>313400</v>
      </c>
      <c r="L84" s="745" t="s">
        <v>714</v>
      </c>
      <c r="M84" s="746">
        <v>45078</v>
      </c>
      <c r="N84" s="746">
        <v>45078</v>
      </c>
    </row>
    <row r="85" spans="1:14" s="748" customFormat="1" ht="11.25" customHeight="1" outlineLevel="2">
      <c r="A85" s="739" t="s">
        <v>665</v>
      </c>
      <c r="B85" s="739" t="s">
        <v>245</v>
      </c>
      <c r="C85" s="740" t="s">
        <v>590</v>
      </c>
      <c r="D85" s="739" t="s">
        <v>592</v>
      </c>
      <c r="E85" s="741" t="s">
        <v>694</v>
      </c>
      <c r="F85" s="739" t="s">
        <v>341</v>
      </c>
      <c r="G85" s="742">
        <v>64636209</v>
      </c>
      <c r="H85" s="743">
        <v>2434600</v>
      </c>
      <c r="I85" s="744"/>
      <c r="J85" s="744"/>
      <c r="K85" s="743">
        <v>2434600</v>
      </c>
      <c r="L85" s="745" t="s">
        <v>714</v>
      </c>
      <c r="M85" s="746">
        <v>45078</v>
      </c>
      <c r="N85" s="746">
        <v>45078</v>
      </c>
    </row>
    <row r="86" spans="1:14" s="748" customFormat="1" ht="11.25" customHeight="1" outlineLevel="2">
      <c r="A86" s="739" t="s">
        <v>665</v>
      </c>
      <c r="B86" s="739" t="s">
        <v>245</v>
      </c>
      <c r="C86" s="740" t="s">
        <v>590</v>
      </c>
      <c r="D86" s="739" t="s">
        <v>592</v>
      </c>
      <c r="E86" s="741" t="s">
        <v>694</v>
      </c>
      <c r="F86" s="739" t="s">
        <v>341</v>
      </c>
      <c r="G86" s="742">
        <v>66641231</v>
      </c>
      <c r="H86" s="743">
        <v>313400</v>
      </c>
      <c r="I86" s="744"/>
      <c r="J86" s="744"/>
      <c r="K86" s="743">
        <v>313400</v>
      </c>
      <c r="L86" s="745" t="s">
        <v>714</v>
      </c>
      <c r="M86" s="746">
        <v>45108</v>
      </c>
      <c r="N86" s="746">
        <v>45108</v>
      </c>
    </row>
    <row r="87" spans="1:14" s="748" customFormat="1" ht="11.25" customHeight="1" outlineLevel="2">
      <c r="A87" s="739" t="s">
        <v>665</v>
      </c>
      <c r="B87" s="739" t="s">
        <v>245</v>
      </c>
      <c r="C87" s="740" t="s">
        <v>590</v>
      </c>
      <c r="D87" s="739" t="s">
        <v>592</v>
      </c>
      <c r="E87" s="741" t="s">
        <v>694</v>
      </c>
      <c r="F87" s="739" t="s">
        <v>341</v>
      </c>
      <c r="G87" s="742">
        <v>66641331</v>
      </c>
      <c r="H87" s="743">
        <v>313400</v>
      </c>
      <c r="I87" s="744"/>
      <c r="J87" s="744"/>
      <c r="K87" s="743">
        <v>313400</v>
      </c>
      <c r="L87" s="745" t="s">
        <v>714</v>
      </c>
      <c r="M87" s="746">
        <v>45108</v>
      </c>
      <c r="N87" s="746">
        <v>45108</v>
      </c>
    </row>
    <row r="88" spans="1:14" s="748" customFormat="1" ht="11.25" customHeight="1" outlineLevel="2">
      <c r="A88" s="739" t="s">
        <v>665</v>
      </c>
      <c r="B88" s="739" t="s">
        <v>245</v>
      </c>
      <c r="C88" s="740" t="s">
        <v>590</v>
      </c>
      <c r="D88" s="739" t="s">
        <v>592</v>
      </c>
      <c r="E88" s="741" t="s">
        <v>694</v>
      </c>
      <c r="F88" s="739" t="s">
        <v>341</v>
      </c>
      <c r="G88" s="742">
        <v>66641763</v>
      </c>
      <c r="H88" s="743">
        <v>1794600</v>
      </c>
      <c r="I88" s="744"/>
      <c r="J88" s="744"/>
      <c r="K88" s="743">
        <v>1794600</v>
      </c>
      <c r="L88" s="745" t="s">
        <v>714</v>
      </c>
      <c r="M88" s="746">
        <v>45139</v>
      </c>
      <c r="N88" s="746">
        <v>45139</v>
      </c>
    </row>
    <row r="89" spans="1:14" s="748" customFormat="1" ht="11.25" customHeight="1" outlineLevel="2">
      <c r="A89" s="739" t="s">
        <v>665</v>
      </c>
      <c r="B89" s="739" t="s">
        <v>245</v>
      </c>
      <c r="C89" s="740" t="s">
        <v>590</v>
      </c>
      <c r="D89" s="739" t="s">
        <v>592</v>
      </c>
      <c r="E89" s="741" t="s">
        <v>694</v>
      </c>
      <c r="F89" s="739" t="s">
        <v>341</v>
      </c>
      <c r="G89" s="742">
        <v>66641914</v>
      </c>
      <c r="H89" s="743">
        <v>313400</v>
      </c>
      <c r="I89" s="744"/>
      <c r="J89" s="744"/>
      <c r="K89" s="743">
        <v>313400</v>
      </c>
      <c r="L89" s="745" t="s">
        <v>714</v>
      </c>
      <c r="M89" s="746">
        <v>45139</v>
      </c>
      <c r="N89" s="746">
        <v>45139</v>
      </c>
    </row>
    <row r="90" spans="1:14" s="748" customFormat="1" ht="11.25" customHeight="1" outlineLevel="2">
      <c r="A90" s="739" t="s">
        <v>665</v>
      </c>
      <c r="B90" s="739" t="s">
        <v>245</v>
      </c>
      <c r="C90" s="740" t="s">
        <v>590</v>
      </c>
      <c r="D90" s="739" t="s">
        <v>592</v>
      </c>
      <c r="E90" s="741" t="s">
        <v>694</v>
      </c>
      <c r="F90" s="739" t="s">
        <v>341</v>
      </c>
      <c r="G90" s="742">
        <v>66642038</v>
      </c>
      <c r="H90" s="743">
        <v>1794600</v>
      </c>
      <c r="I90" s="744"/>
      <c r="J90" s="744"/>
      <c r="K90" s="743">
        <v>1794600</v>
      </c>
      <c r="L90" s="745" t="s">
        <v>714</v>
      </c>
      <c r="M90" s="746">
        <v>45170</v>
      </c>
      <c r="N90" s="746">
        <v>45170</v>
      </c>
    </row>
    <row r="91" spans="1:14" s="748" customFormat="1" ht="11.25" customHeight="1" outlineLevel="2">
      <c r="A91" s="739" t="s">
        <v>665</v>
      </c>
      <c r="B91" s="739" t="s">
        <v>245</v>
      </c>
      <c r="C91" s="740" t="s">
        <v>590</v>
      </c>
      <c r="D91" s="739" t="s">
        <v>592</v>
      </c>
      <c r="E91" s="741" t="s">
        <v>694</v>
      </c>
      <c r="F91" s="739" t="s">
        <v>341</v>
      </c>
      <c r="G91" s="742">
        <v>66642130</v>
      </c>
      <c r="H91" s="743">
        <v>313400</v>
      </c>
      <c r="I91" s="744"/>
      <c r="J91" s="744"/>
      <c r="K91" s="743">
        <v>313400</v>
      </c>
      <c r="L91" s="745" t="s">
        <v>714</v>
      </c>
      <c r="M91" s="746">
        <v>45170</v>
      </c>
      <c r="N91" s="746">
        <v>45170</v>
      </c>
    </row>
    <row r="92" spans="1:14" s="748" customFormat="1" ht="11.25" customHeight="1" outlineLevel="2">
      <c r="A92" s="739" t="s">
        <v>665</v>
      </c>
      <c r="B92" s="739" t="s">
        <v>245</v>
      </c>
      <c r="C92" s="740" t="s">
        <v>590</v>
      </c>
      <c r="D92" s="739" t="s">
        <v>592</v>
      </c>
      <c r="E92" s="741" t="s">
        <v>694</v>
      </c>
      <c r="F92" s="739" t="s">
        <v>341</v>
      </c>
      <c r="G92" s="742">
        <v>67096880</v>
      </c>
      <c r="H92" s="743">
        <v>1794600</v>
      </c>
      <c r="I92" s="744"/>
      <c r="J92" s="744"/>
      <c r="K92" s="743">
        <v>1794600</v>
      </c>
      <c r="L92" s="745" t="s">
        <v>714</v>
      </c>
      <c r="M92" s="746">
        <v>45200</v>
      </c>
      <c r="N92" s="746">
        <v>45200</v>
      </c>
    </row>
    <row r="93" spans="1:14" s="748" customFormat="1" ht="11.25" customHeight="1" outlineLevel="2">
      <c r="A93" s="739" t="s">
        <v>665</v>
      </c>
      <c r="B93" s="739" t="s">
        <v>245</v>
      </c>
      <c r="C93" s="740" t="s">
        <v>590</v>
      </c>
      <c r="D93" s="739" t="s">
        <v>592</v>
      </c>
      <c r="E93" s="741" t="s">
        <v>694</v>
      </c>
      <c r="F93" s="739" t="s">
        <v>341</v>
      </c>
      <c r="G93" s="742">
        <v>67096887</v>
      </c>
      <c r="H93" s="743">
        <v>623000</v>
      </c>
      <c r="I93" s="744"/>
      <c r="J93" s="744"/>
      <c r="K93" s="743">
        <v>623000</v>
      </c>
      <c r="L93" s="745" t="s">
        <v>714</v>
      </c>
      <c r="M93" s="746">
        <v>45200</v>
      </c>
      <c r="N93" s="746">
        <v>45200</v>
      </c>
    </row>
    <row r="94" spans="1:14" s="748" customFormat="1" ht="11.25" customHeight="1" outlineLevel="2">
      <c r="A94" s="739" t="s">
        <v>665</v>
      </c>
      <c r="B94" s="739" t="s">
        <v>245</v>
      </c>
      <c r="C94" s="740" t="s">
        <v>590</v>
      </c>
      <c r="D94" s="739" t="s">
        <v>592</v>
      </c>
      <c r="E94" s="741" t="s">
        <v>694</v>
      </c>
      <c r="F94" s="739" t="s">
        <v>341</v>
      </c>
      <c r="G94" s="742">
        <v>67748811</v>
      </c>
      <c r="H94" s="743">
        <v>1794600</v>
      </c>
      <c r="I94" s="744"/>
      <c r="J94" s="744"/>
      <c r="K94" s="743">
        <v>1794600</v>
      </c>
      <c r="L94" s="745" t="s">
        <v>714</v>
      </c>
      <c r="M94" s="746">
        <v>45231</v>
      </c>
      <c r="N94" s="746">
        <v>45231</v>
      </c>
    </row>
    <row r="95" spans="1:14" s="748" customFormat="1" ht="11.25" customHeight="1" outlineLevel="2">
      <c r="A95" s="739" t="s">
        <v>665</v>
      </c>
      <c r="B95" s="739" t="s">
        <v>245</v>
      </c>
      <c r="C95" s="740" t="s">
        <v>590</v>
      </c>
      <c r="D95" s="739" t="s">
        <v>592</v>
      </c>
      <c r="E95" s="741" t="s">
        <v>694</v>
      </c>
      <c r="F95" s="739" t="s">
        <v>341</v>
      </c>
      <c r="G95" s="742">
        <v>68316105</v>
      </c>
      <c r="H95" s="743">
        <v>2322400</v>
      </c>
      <c r="I95" s="744"/>
      <c r="J95" s="744"/>
      <c r="K95" s="743">
        <v>2322400</v>
      </c>
      <c r="L95" s="745" t="s">
        <v>714</v>
      </c>
      <c r="M95" s="746">
        <v>45261</v>
      </c>
      <c r="N95" s="746">
        <v>45261</v>
      </c>
    </row>
    <row r="96" spans="1:14" s="748" customFormat="1" ht="11.25" customHeight="1" outlineLevel="2">
      <c r="A96" s="739" t="s">
        <v>665</v>
      </c>
      <c r="B96" s="739" t="s">
        <v>245</v>
      </c>
      <c r="C96" s="740" t="s">
        <v>590</v>
      </c>
      <c r="D96" s="739" t="s">
        <v>592</v>
      </c>
      <c r="E96" s="741" t="s">
        <v>694</v>
      </c>
      <c r="F96" s="739" t="s">
        <v>341</v>
      </c>
      <c r="G96" s="742">
        <v>68962664</v>
      </c>
      <c r="H96" s="743">
        <v>2322400</v>
      </c>
      <c r="I96" s="744"/>
      <c r="J96" s="744"/>
      <c r="K96" s="743">
        <v>2322400</v>
      </c>
      <c r="L96" s="745" t="s">
        <v>714</v>
      </c>
      <c r="M96" s="746">
        <v>45292</v>
      </c>
      <c r="N96" s="746">
        <v>45292</v>
      </c>
    </row>
    <row r="97" spans="1:14" s="748" customFormat="1" ht="11.25" customHeight="1" outlineLevel="2">
      <c r="A97" s="739" t="s">
        <v>665</v>
      </c>
      <c r="B97" s="739" t="s">
        <v>245</v>
      </c>
      <c r="C97" s="740" t="s">
        <v>590</v>
      </c>
      <c r="D97" s="739" t="s">
        <v>592</v>
      </c>
      <c r="E97" s="741" t="s">
        <v>694</v>
      </c>
      <c r="F97" s="739" t="s">
        <v>341</v>
      </c>
      <c r="G97" s="742">
        <v>69423570</v>
      </c>
      <c r="H97" s="743">
        <v>2011200</v>
      </c>
      <c r="I97" s="744"/>
      <c r="J97" s="744"/>
      <c r="K97" s="743">
        <v>2011200</v>
      </c>
      <c r="L97" s="745" t="s">
        <v>714</v>
      </c>
      <c r="M97" s="746">
        <v>45323</v>
      </c>
      <c r="N97" s="746">
        <v>45323</v>
      </c>
    </row>
    <row r="98" spans="1:14" s="748" customFormat="1" ht="11.25" customHeight="1" outlineLevel="2">
      <c r="A98" s="739" t="s">
        <v>665</v>
      </c>
      <c r="B98" s="739" t="s">
        <v>245</v>
      </c>
      <c r="C98" s="740" t="s">
        <v>590</v>
      </c>
      <c r="D98" s="739" t="s">
        <v>592</v>
      </c>
      <c r="E98" s="741" t="s">
        <v>694</v>
      </c>
      <c r="F98" s="739" t="s">
        <v>341</v>
      </c>
      <c r="G98" s="742">
        <v>69950820</v>
      </c>
      <c r="H98" s="743">
        <v>2801100</v>
      </c>
      <c r="I98" s="744"/>
      <c r="J98" s="744"/>
      <c r="K98" s="743">
        <v>2801100</v>
      </c>
      <c r="L98" s="745" t="s">
        <v>714</v>
      </c>
      <c r="M98" s="746">
        <v>45352</v>
      </c>
      <c r="N98" s="746">
        <v>45352</v>
      </c>
    </row>
    <row r="99" spans="1:14" s="748" customFormat="1" ht="11.25" customHeight="1" outlineLevel="2">
      <c r="A99" s="739" t="s">
        <v>665</v>
      </c>
      <c r="B99" s="739" t="s">
        <v>245</v>
      </c>
      <c r="C99" s="740" t="s">
        <v>590</v>
      </c>
      <c r="D99" s="739" t="s">
        <v>592</v>
      </c>
      <c r="E99" s="741" t="s">
        <v>694</v>
      </c>
      <c r="F99" s="739" t="s">
        <v>341</v>
      </c>
      <c r="G99" s="742">
        <v>70613373</v>
      </c>
      <c r="H99" s="743">
        <v>2801100</v>
      </c>
      <c r="I99" s="744"/>
      <c r="J99" s="744"/>
      <c r="K99" s="743">
        <v>2801100</v>
      </c>
      <c r="L99" s="745" t="s">
        <v>714</v>
      </c>
      <c r="M99" s="746">
        <v>45383</v>
      </c>
      <c r="N99" s="746">
        <v>45383</v>
      </c>
    </row>
    <row r="100" spans="1:14" s="748" customFormat="1" ht="11.25" customHeight="1" outlineLevel="2">
      <c r="A100" s="739" t="s">
        <v>665</v>
      </c>
      <c r="B100" s="739" t="s">
        <v>245</v>
      </c>
      <c r="C100" s="740" t="s">
        <v>590</v>
      </c>
      <c r="D100" s="739" t="s">
        <v>592</v>
      </c>
      <c r="E100" s="741" t="s">
        <v>694</v>
      </c>
      <c r="F100" s="739" t="s">
        <v>341</v>
      </c>
      <c r="G100" s="742">
        <v>71337095</v>
      </c>
      <c r="H100" s="743">
        <v>2801100</v>
      </c>
      <c r="I100" s="744"/>
      <c r="J100" s="744"/>
      <c r="K100" s="743">
        <v>2801100</v>
      </c>
      <c r="L100" s="745" t="s">
        <v>714</v>
      </c>
      <c r="M100" s="746">
        <v>45413</v>
      </c>
      <c r="N100" s="746">
        <v>45413</v>
      </c>
    </row>
    <row r="101" spans="1:14" s="748" customFormat="1" ht="11.25" customHeight="1" outlineLevel="2">
      <c r="A101" s="739" t="s">
        <v>665</v>
      </c>
      <c r="B101" s="739" t="s">
        <v>245</v>
      </c>
      <c r="C101" s="740" t="s">
        <v>590</v>
      </c>
      <c r="D101" s="739" t="s">
        <v>592</v>
      </c>
      <c r="E101" s="741" t="s">
        <v>694</v>
      </c>
      <c r="F101" s="739" t="s">
        <v>341</v>
      </c>
      <c r="G101" s="742">
        <v>71911334</v>
      </c>
      <c r="H101" s="743">
        <v>2801100</v>
      </c>
      <c r="I101" s="744"/>
      <c r="J101" s="744"/>
      <c r="K101" s="743">
        <v>2801100</v>
      </c>
      <c r="L101" s="745" t="s">
        <v>714</v>
      </c>
      <c r="M101" s="746">
        <v>45444</v>
      </c>
      <c r="N101" s="746">
        <v>45444</v>
      </c>
    </row>
    <row r="102" spans="1:14" s="748" customFormat="1" ht="11.25" customHeight="1" outlineLevel="2">
      <c r="A102" s="739" t="s">
        <v>665</v>
      </c>
      <c r="B102" s="739" t="s">
        <v>245</v>
      </c>
      <c r="C102" s="740" t="s">
        <v>590</v>
      </c>
      <c r="D102" s="739" t="s">
        <v>592</v>
      </c>
      <c r="E102" s="741" t="s">
        <v>694</v>
      </c>
      <c r="F102" s="739" t="s">
        <v>341</v>
      </c>
      <c r="G102" s="742">
        <v>72634071</v>
      </c>
      <c r="H102" s="743">
        <v>2801100</v>
      </c>
      <c r="I102" s="744"/>
      <c r="J102" s="744"/>
      <c r="K102" s="743">
        <v>2801100</v>
      </c>
      <c r="L102" s="745" t="s">
        <v>714</v>
      </c>
      <c r="M102" s="746">
        <v>45474</v>
      </c>
      <c r="N102" s="746">
        <v>45474</v>
      </c>
    </row>
    <row r="103" spans="1:14" s="748" customFormat="1" ht="11.25" customHeight="1" outlineLevel="2">
      <c r="A103" s="739" t="s">
        <v>665</v>
      </c>
      <c r="B103" s="739" t="s">
        <v>245</v>
      </c>
      <c r="C103" s="740" t="s">
        <v>590</v>
      </c>
      <c r="D103" s="739" t="s">
        <v>592</v>
      </c>
      <c r="E103" s="741" t="s">
        <v>694</v>
      </c>
      <c r="F103" s="739" t="s">
        <v>341</v>
      </c>
      <c r="G103" s="742">
        <v>73040719</v>
      </c>
      <c r="H103" s="743">
        <v>2801100</v>
      </c>
      <c r="I103" s="744"/>
      <c r="J103" s="744"/>
      <c r="K103" s="743">
        <v>2801100</v>
      </c>
      <c r="L103" s="745" t="s">
        <v>714</v>
      </c>
      <c r="M103" s="746">
        <v>45505</v>
      </c>
      <c r="N103" s="746">
        <v>45505</v>
      </c>
    </row>
    <row r="104" spans="1:14" s="748" customFormat="1" ht="11.25" customHeight="1" outlineLevel="2">
      <c r="A104" s="739" t="s">
        <v>665</v>
      </c>
      <c r="B104" s="739" t="s">
        <v>245</v>
      </c>
      <c r="C104" s="740" t="s">
        <v>590</v>
      </c>
      <c r="D104" s="739" t="s">
        <v>592</v>
      </c>
      <c r="E104" s="741" t="s">
        <v>694</v>
      </c>
      <c r="F104" s="739" t="s">
        <v>341</v>
      </c>
      <c r="G104" s="742">
        <v>73636962</v>
      </c>
      <c r="H104" s="743">
        <v>2801100</v>
      </c>
      <c r="I104" s="744"/>
      <c r="J104" s="744"/>
      <c r="K104" s="743">
        <v>2801100</v>
      </c>
      <c r="L104" s="745" t="s">
        <v>714</v>
      </c>
      <c r="M104" s="746">
        <v>45536</v>
      </c>
      <c r="N104" s="746">
        <v>45536</v>
      </c>
    </row>
    <row r="105" spans="1:14" s="748" customFormat="1" ht="11.25" customHeight="1" outlineLevel="2">
      <c r="A105" s="739" t="s">
        <v>665</v>
      </c>
      <c r="B105" s="739" t="s">
        <v>245</v>
      </c>
      <c r="C105" s="740" t="s">
        <v>590</v>
      </c>
      <c r="D105" s="739" t="s">
        <v>592</v>
      </c>
      <c r="E105" s="741" t="s">
        <v>694</v>
      </c>
      <c r="F105" s="739" t="s">
        <v>341</v>
      </c>
      <c r="G105" s="742">
        <v>74377999</v>
      </c>
      <c r="H105" s="743">
        <v>789900</v>
      </c>
      <c r="I105" s="744"/>
      <c r="J105" s="744"/>
      <c r="K105" s="743">
        <v>789900</v>
      </c>
      <c r="L105" s="745" t="s">
        <v>714</v>
      </c>
      <c r="M105" s="746">
        <v>45566</v>
      </c>
      <c r="N105" s="746">
        <v>45566</v>
      </c>
    </row>
    <row r="106" spans="1:14" s="748" customFormat="1" ht="11.25" customHeight="1" outlineLevel="2">
      <c r="A106" s="739" t="s">
        <v>665</v>
      </c>
      <c r="B106" s="739" t="s">
        <v>245</v>
      </c>
      <c r="C106" s="740" t="s">
        <v>590</v>
      </c>
      <c r="D106" s="739" t="s">
        <v>592</v>
      </c>
      <c r="E106" s="741" t="s">
        <v>694</v>
      </c>
      <c r="F106" s="739" t="s">
        <v>341</v>
      </c>
      <c r="G106" s="742">
        <v>74911741</v>
      </c>
      <c r="H106" s="743">
        <v>789900</v>
      </c>
      <c r="I106" s="744"/>
      <c r="J106" s="744"/>
      <c r="K106" s="743">
        <v>789900</v>
      </c>
      <c r="L106" s="745" t="s">
        <v>714</v>
      </c>
      <c r="M106" s="746">
        <v>45597</v>
      </c>
      <c r="N106" s="746">
        <v>45597</v>
      </c>
    </row>
    <row r="107" spans="1:14" s="748" customFormat="1" ht="11.25" customHeight="1" outlineLevel="1">
      <c r="A107" s="739"/>
      <c r="B107" s="862" t="s">
        <v>1321</v>
      </c>
      <c r="C107" s="740"/>
      <c r="D107" s="739"/>
      <c r="E107" s="741"/>
      <c r="F107" s="739"/>
      <c r="G107" s="742"/>
      <c r="H107" s="743">
        <f>SUBTOTAL(9,H77:H106)</f>
        <v>53205100</v>
      </c>
      <c r="I107" s="744">
        <f>SUBTOTAL(9,I77:I106)</f>
        <v>0</v>
      </c>
      <c r="J107" s="744">
        <f>SUBTOTAL(9,J77:J106)</f>
        <v>0</v>
      </c>
      <c r="K107" s="743">
        <f>SUBTOTAL(9,K77:K106)</f>
        <v>53205100</v>
      </c>
      <c r="L107" s="745"/>
      <c r="M107" s="746"/>
      <c r="N107" s="746"/>
    </row>
    <row r="108" spans="1:14" s="757" customFormat="1" ht="11.25" customHeight="1" outlineLevel="2">
      <c r="A108" s="749" t="s">
        <v>665</v>
      </c>
      <c r="B108" s="749" t="s">
        <v>343</v>
      </c>
      <c r="C108" s="750" t="s">
        <v>583</v>
      </c>
      <c r="D108" s="749" t="s">
        <v>585</v>
      </c>
      <c r="E108" s="751" t="s">
        <v>694</v>
      </c>
      <c r="F108" s="749" t="s">
        <v>341</v>
      </c>
      <c r="G108" s="752">
        <v>66628525</v>
      </c>
      <c r="H108" s="753">
        <v>78400</v>
      </c>
      <c r="I108" s="754"/>
      <c r="J108" s="754"/>
      <c r="K108" s="753">
        <v>78400</v>
      </c>
      <c r="L108" s="755" t="s">
        <v>714</v>
      </c>
      <c r="M108" s="756">
        <v>44958</v>
      </c>
      <c r="N108" s="756">
        <v>44958</v>
      </c>
    </row>
    <row r="109" spans="1:14" s="757" customFormat="1" ht="11.25" customHeight="1" outlineLevel="2">
      <c r="A109" s="749" t="s">
        <v>665</v>
      </c>
      <c r="B109" s="749" t="s">
        <v>343</v>
      </c>
      <c r="C109" s="750" t="s">
        <v>583</v>
      </c>
      <c r="D109" s="749" t="s">
        <v>585</v>
      </c>
      <c r="E109" s="751" t="s">
        <v>694</v>
      </c>
      <c r="F109" s="749" t="s">
        <v>341</v>
      </c>
      <c r="G109" s="752">
        <v>66628525</v>
      </c>
      <c r="H109" s="753">
        <v>612500</v>
      </c>
      <c r="I109" s="754"/>
      <c r="J109" s="754"/>
      <c r="K109" s="753">
        <v>612500</v>
      </c>
      <c r="L109" s="755" t="s">
        <v>714</v>
      </c>
      <c r="M109" s="756">
        <v>44958</v>
      </c>
      <c r="N109" s="756">
        <v>44958</v>
      </c>
    </row>
    <row r="110" spans="1:14" s="757" customFormat="1" ht="11.25" customHeight="1" outlineLevel="2">
      <c r="A110" s="749" t="s">
        <v>665</v>
      </c>
      <c r="B110" s="749" t="s">
        <v>343</v>
      </c>
      <c r="C110" s="750" t="s">
        <v>583</v>
      </c>
      <c r="D110" s="749" t="s">
        <v>585</v>
      </c>
      <c r="E110" s="751" t="s">
        <v>694</v>
      </c>
      <c r="F110" s="749" t="s">
        <v>341</v>
      </c>
      <c r="G110" s="752">
        <v>66628792</v>
      </c>
      <c r="H110" s="753">
        <v>78400</v>
      </c>
      <c r="I110" s="754"/>
      <c r="J110" s="754"/>
      <c r="K110" s="753">
        <v>78400</v>
      </c>
      <c r="L110" s="755" t="s">
        <v>714</v>
      </c>
      <c r="M110" s="756">
        <v>44986</v>
      </c>
      <c r="N110" s="756">
        <v>44986</v>
      </c>
    </row>
    <row r="111" spans="1:14" s="757" customFormat="1" ht="11.25" customHeight="1" outlineLevel="2">
      <c r="A111" s="749" t="s">
        <v>665</v>
      </c>
      <c r="B111" s="749" t="s">
        <v>343</v>
      </c>
      <c r="C111" s="750" t="s">
        <v>583</v>
      </c>
      <c r="D111" s="749" t="s">
        <v>585</v>
      </c>
      <c r="E111" s="751" t="s">
        <v>694</v>
      </c>
      <c r="F111" s="749" t="s">
        <v>341</v>
      </c>
      <c r="G111" s="752">
        <v>66628792</v>
      </c>
      <c r="H111" s="753">
        <v>612500</v>
      </c>
      <c r="I111" s="754"/>
      <c r="J111" s="754"/>
      <c r="K111" s="753">
        <v>612500</v>
      </c>
      <c r="L111" s="755" t="s">
        <v>714</v>
      </c>
      <c r="M111" s="756">
        <v>44986</v>
      </c>
      <c r="N111" s="756">
        <v>44986</v>
      </c>
    </row>
    <row r="112" spans="1:14" s="757" customFormat="1" ht="11.25" customHeight="1" outlineLevel="2">
      <c r="A112" s="749" t="s">
        <v>665</v>
      </c>
      <c r="B112" s="749" t="s">
        <v>343</v>
      </c>
      <c r="C112" s="750" t="s">
        <v>583</v>
      </c>
      <c r="D112" s="749" t="s">
        <v>585</v>
      </c>
      <c r="E112" s="751" t="s">
        <v>694</v>
      </c>
      <c r="F112" s="749" t="s">
        <v>341</v>
      </c>
      <c r="G112" s="752">
        <v>66635555</v>
      </c>
      <c r="H112" s="753">
        <v>78400</v>
      </c>
      <c r="I112" s="754"/>
      <c r="J112" s="754"/>
      <c r="K112" s="753">
        <v>78400</v>
      </c>
      <c r="L112" s="755" t="s">
        <v>714</v>
      </c>
      <c r="M112" s="756">
        <v>45017</v>
      </c>
      <c r="N112" s="756">
        <v>45017</v>
      </c>
    </row>
    <row r="113" spans="1:14" s="757" customFormat="1" ht="11.25" customHeight="1" outlineLevel="2">
      <c r="A113" s="749" t="s">
        <v>665</v>
      </c>
      <c r="B113" s="749" t="s">
        <v>343</v>
      </c>
      <c r="C113" s="750" t="s">
        <v>583</v>
      </c>
      <c r="D113" s="749" t="s">
        <v>585</v>
      </c>
      <c r="E113" s="751" t="s">
        <v>694</v>
      </c>
      <c r="F113" s="749" t="s">
        <v>341</v>
      </c>
      <c r="G113" s="752">
        <v>66635555</v>
      </c>
      <c r="H113" s="753">
        <v>612500</v>
      </c>
      <c r="I113" s="754"/>
      <c r="J113" s="754"/>
      <c r="K113" s="753">
        <v>612500</v>
      </c>
      <c r="L113" s="755" t="s">
        <v>714</v>
      </c>
      <c r="M113" s="756">
        <v>45017</v>
      </c>
      <c r="N113" s="756">
        <v>45017</v>
      </c>
    </row>
    <row r="114" spans="1:14" s="757" customFormat="1" ht="11.25" customHeight="1" outlineLevel="2">
      <c r="A114" s="749" t="s">
        <v>665</v>
      </c>
      <c r="B114" s="749" t="s">
        <v>343</v>
      </c>
      <c r="C114" s="750" t="s">
        <v>583</v>
      </c>
      <c r="D114" s="749" t="s">
        <v>585</v>
      </c>
      <c r="E114" s="751" t="s">
        <v>694</v>
      </c>
      <c r="F114" s="749" t="s">
        <v>341</v>
      </c>
      <c r="G114" s="752">
        <v>66636059</v>
      </c>
      <c r="H114" s="753">
        <v>78400</v>
      </c>
      <c r="I114" s="754"/>
      <c r="J114" s="754"/>
      <c r="K114" s="753">
        <v>78400</v>
      </c>
      <c r="L114" s="755" t="s">
        <v>714</v>
      </c>
      <c r="M114" s="756">
        <v>45047</v>
      </c>
      <c r="N114" s="756">
        <v>45047</v>
      </c>
    </row>
    <row r="115" spans="1:14" s="757" customFormat="1" ht="11.25" customHeight="1" outlineLevel="2">
      <c r="A115" s="749" t="s">
        <v>665</v>
      </c>
      <c r="B115" s="749" t="s">
        <v>343</v>
      </c>
      <c r="C115" s="750" t="s">
        <v>583</v>
      </c>
      <c r="D115" s="749" t="s">
        <v>585</v>
      </c>
      <c r="E115" s="751" t="s">
        <v>694</v>
      </c>
      <c r="F115" s="749" t="s">
        <v>341</v>
      </c>
      <c r="G115" s="752">
        <v>66636059</v>
      </c>
      <c r="H115" s="753">
        <v>612500</v>
      </c>
      <c r="I115" s="754"/>
      <c r="J115" s="754"/>
      <c r="K115" s="753">
        <v>612500</v>
      </c>
      <c r="L115" s="755"/>
      <c r="M115" s="756">
        <v>45047</v>
      </c>
      <c r="N115" s="756">
        <v>45047</v>
      </c>
    </row>
    <row r="116" spans="1:14" s="757" customFormat="1" ht="11.25" customHeight="1" outlineLevel="2">
      <c r="A116" s="749" t="s">
        <v>665</v>
      </c>
      <c r="B116" s="749" t="s">
        <v>343</v>
      </c>
      <c r="C116" s="750" t="s">
        <v>583</v>
      </c>
      <c r="D116" s="749" t="s">
        <v>585</v>
      </c>
      <c r="E116" s="751" t="s">
        <v>694</v>
      </c>
      <c r="F116" s="749" t="s">
        <v>341</v>
      </c>
      <c r="G116" s="752">
        <v>66640966</v>
      </c>
      <c r="H116" s="753">
        <v>78400</v>
      </c>
      <c r="I116" s="754"/>
      <c r="J116" s="754"/>
      <c r="K116" s="753">
        <v>78400</v>
      </c>
      <c r="L116" s="755"/>
      <c r="M116" s="756">
        <v>45078</v>
      </c>
      <c r="N116" s="756">
        <v>45078</v>
      </c>
    </row>
    <row r="117" spans="1:14" s="757" customFormat="1" ht="11.25" customHeight="1" outlineLevel="2">
      <c r="A117" s="749" t="s">
        <v>665</v>
      </c>
      <c r="B117" s="749" t="s">
        <v>343</v>
      </c>
      <c r="C117" s="750" t="s">
        <v>583</v>
      </c>
      <c r="D117" s="749" t="s">
        <v>585</v>
      </c>
      <c r="E117" s="751" t="s">
        <v>694</v>
      </c>
      <c r="F117" s="749" t="s">
        <v>341</v>
      </c>
      <c r="G117" s="752">
        <v>66640966</v>
      </c>
      <c r="H117" s="753">
        <v>612600</v>
      </c>
      <c r="I117" s="754"/>
      <c r="J117" s="754"/>
      <c r="K117" s="753">
        <v>612600</v>
      </c>
      <c r="L117" s="755" t="s">
        <v>714</v>
      </c>
      <c r="M117" s="756">
        <v>45078</v>
      </c>
      <c r="N117" s="756">
        <v>45078</v>
      </c>
    </row>
    <row r="118" spans="1:14" s="757" customFormat="1" ht="11.25" customHeight="1" outlineLevel="2">
      <c r="A118" s="749" t="s">
        <v>665</v>
      </c>
      <c r="B118" s="749" t="s">
        <v>343</v>
      </c>
      <c r="C118" s="750" t="s">
        <v>583</v>
      </c>
      <c r="D118" s="749" t="s">
        <v>585</v>
      </c>
      <c r="E118" s="751" t="s">
        <v>694</v>
      </c>
      <c r="F118" s="749" t="s">
        <v>341</v>
      </c>
      <c r="G118" s="752">
        <v>66641231</v>
      </c>
      <c r="H118" s="753">
        <v>78400</v>
      </c>
      <c r="I118" s="754"/>
      <c r="J118" s="754"/>
      <c r="K118" s="753">
        <v>78400</v>
      </c>
      <c r="L118" s="755" t="s">
        <v>714</v>
      </c>
      <c r="M118" s="756">
        <v>45108</v>
      </c>
      <c r="N118" s="756">
        <v>45108</v>
      </c>
    </row>
    <row r="119" spans="1:14" s="757" customFormat="1" ht="11.25" customHeight="1" outlineLevel="2">
      <c r="A119" s="749" t="s">
        <v>665</v>
      </c>
      <c r="B119" s="749" t="s">
        <v>343</v>
      </c>
      <c r="C119" s="750" t="s">
        <v>583</v>
      </c>
      <c r="D119" s="749" t="s">
        <v>585</v>
      </c>
      <c r="E119" s="751" t="s">
        <v>694</v>
      </c>
      <c r="F119" s="749" t="s">
        <v>341</v>
      </c>
      <c r="G119" s="752">
        <v>66641231</v>
      </c>
      <c r="H119" s="753">
        <v>612600</v>
      </c>
      <c r="I119" s="754"/>
      <c r="J119" s="754"/>
      <c r="K119" s="753">
        <v>612600</v>
      </c>
      <c r="L119" s="755" t="s">
        <v>714</v>
      </c>
      <c r="M119" s="756">
        <v>45108</v>
      </c>
      <c r="N119" s="756">
        <v>45108</v>
      </c>
    </row>
    <row r="120" spans="1:14" s="757" customFormat="1" ht="11.25" customHeight="1" outlineLevel="2">
      <c r="A120" s="749" t="s">
        <v>665</v>
      </c>
      <c r="B120" s="749" t="s">
        <v>343</v>
      </c>
      <c r="C120" s="750" t="s">
        <v>583</v>
      </c>
      <c r="D120" s="749" t="s">
        <v>585</v>
      </c>
      <c r="E120" s="751" t="s">
        <v>694</v>
      </c>
      <c r="F120" s="749" t="s">
        <v>341</v>
      </c>
      <c r="G120" s="752">
        <v>66641763</v>
      </c>
      <c r="H120" s="753">
        <v>78400</v>
      </c>
      <c r="I120" s="754"/>
      <c r="J120" s="754"/>
      <c r="K120" s="753">
        <v>78400</v>
      </c>
      <c r="L120" s="755" t="s">
        <v>714</v>
      </c>
      <c r="M120" s="756">
        <v>45139</v>
      </c>
      <c r="N120" s="756">
        <v>45139</v>
      </c>
    </row>
    <row r="121" spans="1:14" s="757" customFormat="1" ht="11.25" customHeight="1" outlineLevel="2">
      <c r="A121" s="749" t="s">
        <v>665</v>
      </c>
      <c r="B121" s="749" t="s">
        <v>343</v>
      </c>
      <c r="C121" s="750" t="s">
        <v>583</v>
      </c>
      <c r="D121" s="749" t="s">
        <v>585</v>
      </c>
      <c r="E121" s="751" t="s">
        <v>694</v>
      </c>
      <c r="F121" s="749" t="s">
        <v>341</v>
      </c>
      <c r="G121" s="752">
        <v>66641763</v>
      </c>
      <c r="H121" s="753">
        <v>915700</v>
      </c>
      <c r="I121" s="754"/>
      <c r="J121" s="754"/>
      <c r="K121" s="753">
        <v>915700</v>
      </c>
      <c r="L121" s="755" t="s">
        <v>714</v>
      </c>
      <c r="M121" s="756">
        <v>45139</v>
      </c>
      <c r="N121" s="756">
        <v>45139</v>
      </c>
    </row>
    <row r="122" spans="1:14" s="757" customFormat="1" ht="11.25" customHeight="1" outlineLevel="2">
      <c r="A122" s="749" t="s">
        <v>665</v>
      </c>
      <c r="B122" s="749" t="s">
        <v>343</v>
      </c>
      <c r="C122" s="750" t="s">
        <v>583</v>
      </c>
      <c r="D122" s="749" t="s">
        <v>585</v>
      </c>
      <c r="E122" s="751" t="s">
        <v>694</v>
      </c>
      <c r="F122" s="749" t="s">
        <v>341</v>
      </c>
      <c r="G122" s="752">
        <v>66642038</v>
      </c>
      <c r="H122" s="753">
        <v>78400</v>
      </c>
      <c r="I122" s="754"/>
      <c r="J122" s="754"/>
      <c r="K122" s="753">
        <v>78400</v>
      </c>
      <c r="L122" s="755" t="s">
        <v>714</v>
      </c>
      <c r="M122" s="756">
        <v>45170</v>
      </c>
      <c r="N122" s="756">
        <v>45170</v>
      </c>
    </row>
    <row r="123" spans="1:14" s="757" customFormat="1" ht="11.25" customHeight="1" outlineLevel="2">
      <c r="A123" s="749" t="s">
        <v>665</v>
      </c>
      <c r="B123" s="749" t="s">
        <v>343</v>
      </c>
      <c r="C123" s="750" t="s">
        <v>583</v>
      </c>
      <c r="D123" s="749" t="s">
        <v>585</v>
      </c>
      <c r="E123" s="751" t="s">
        <v>694</v>
      </c>
      <c r="F123" s="749" t="s">
        <v>341</v>
      </c>
      <c r="G123" s="752">
        <v>66642038</v>
      </c>
      <c r="H123" s="753">
        <v>190200</v>
      </c>
      <c r="I123" s="754"/>
      <c r="J123" s="754"/>
      <c r="K123" s="753">
        <v>190200</v>
      </c>
      <c r="L123" s="755" t="s">
        <v>714</v>
      </c>
      <c r="M123" s="756">
        <v>45170</v>
      </c>
      <c r="N123" s="756">
        <v>45170</v>
      </c>
    </row>
    <row r="124" spans="1:14" s="757" customFormat="1" ht="11.25" customHeight="1" outlineLevel="2">
      <c r="A124" s="749" t="s">
        <v>665</v>
      </c>
      <c r="B124" s="749" t="s">
        <v>343</v>
      </c>
      <c r="C124" s="750" t="s">
        <v>583</v>
      </c>
      <c r="D124" s="749" t="s">
        <v>585</v>
      </c>
      <c r="E124" s="751" t="s">
        <v>694</v>
      </c>
      <c r="F124" s="749" t="s">
        <v>341</v>
      </c>
      <c r="G124" s="752">
        <v>67096880</v>
      </c>
      <c r="H124" s="753">
        <v>20808</v>
      </c>
      <c r="I124" s="754"/>
      <c r="J124" s="754"/>
      <c r="K124" s="753">
        <v>20808</v>
      </c>
      <c r="L124" s="755" t="s">
        <v>714</v>
      </c>
      <c r="M124" s="756">
        <v>45200</v>
      </c>
      <c r="N124" s="756">
        <v>45200</v>
      </c>
    </row>
    <row r="125" spans="1:14" s="757" customFormat="1" ht="11.25" customHeight="1" outlineLevel="2">
      <c r="A125" s="749" t="s">
        <v>665</v>
      </c>
      <c r="B125" s="749" t="s">
        <v>343</v>
      </c>
      <c r="C125" s="750" t="s">
        <v>583</v>
      </c>
      <c r="D125" s="749" t="s">
        <v>585</v>
      </c>
      <c r="E125" s="751" t="s">
        <v>694</v>
      </c>
      <c r="F125" s="749" t="s">
        <v>341</v>
      </c>
      <c r="G125" s="752">
        <v>67096880</v>
      </c>
      <c r="H125" s="753">
        <v>21700</v>
      </c>
      <c r="I125" s="754"/>
      <c r="J125" s="754"/>
      <c r="K125" s="753">
        <v>21700</v>
      </c>
      <c r="L125" s="755" t="s">
        <v>714</v>
      </c>
      <c r="M125" s="756">
        <v>45200</v>
      </c>
      <c r="N125" s="756">
        <v>45200</v>
      </c>
    </row>
    <row r="126" spans="1:14" s="757" customFormat="1" ht="11.25" customHeight="1" outlineLevel="1">
      <c r="A126" s="749"/>
      <c r="B126" s="863" t="s">
        <v>1322</v>
      </c>
      <c r="C126" s="750"/>
      <c r="D126" s="749"/>
      <c r="E126" s="751"/>
      <c r="F126" s="749"/>
      <c r="G126" s="752"/>
      <c r="H126" s="753">
        <f>SUBTOTAL(9,H108:H125)</f>
        <v>5450808</v>
      </c>
      <c r="I126" s="754">
        <f>SUBTOTAL(9,I108:I125)</f>
        <v>0</v>
      </c>
      <c r="J126" s="754">
        <f>SUBTOTAL(9,J108:J125)</f>
        <v>0</v>
      </c>
      <c r="K126" s="753">
        <f>SUBTOTAL(9,K108:K125)</f>
        <v>5450808</v>
      </c>
      <c r="L126" s="755"/>
      <c r="M126" s="756"/>
      <c r="N126" s="756"/>
    </row>
    <row r="127" spans="1:14" s="766" customFormat="1" ht="11.25" customHeight="1" outlineLevel="2">
      <c r="A127" s="758" t="s">
        <v>665</v>
      </c>
      <c r="B127" s="758" t="s">
        <v>342</v>
      </c>
      <c r="C127" s="759" t="s">
        <v>581</v>
      </c>
      <c r="D127" s="758" t="s">
        <v>582</v>
      </c>
      <c r="E127" s="760" t="s">
        <v>695</v>
      </c>
      <c r="F127" s="758" t="s">
        <v>341</v>
      </c>
      <c r="G127" s="761">
        <v>66628556</v>
      </c>
      <c r="H127" s="762">
        <v>1612500</v>
      </c>
      <c r="I127" s="763"/>
      <c r="J127" s="763"/>
      <c r="K127" s="762">
        <v>1612500</v>
      </c>
      <c r="L127" s="764" t="s">
        <v>714</v>
      </c>
      <c r="M127" s="765">
        <v>44958</v>
      </c>
      <c r="N127" s="765">
        <v>44958</v>
      </c>
    </row>
    <row r="128" spans="1:14" s="766" customFormat="1" ht="11.25" customHeight="1" outlineLevel="2">
      <c r="A128" s="758" t="s">
        <v>665</v>
      </c>
      <c r="B128" s="758" t="s">
        <v>342</v>
      </c>
      <c r="C128" s="759" t="s">
        <v>581</v>
      </c>
      <c r="D128" s="758" t="s">
        <v>582</v>
      </c>
      <c r="E128" s="760" t="s">
        <v>695</v>
      </c>
      <c r="F128" s="758" t="s">
        <v>341</v>
      </c>
      <c r="G128" s="761">
        <v>66634078</v>
      </c>
      <c r="H128" s="762">
        <v>1450100</v>
      </c>
      <c r="I128" s="763"/>
      <c r="J128" s="763"/>
      <c r="K128" s="762">
        <v>1450100</v>
      </c>
      <c r="L128" s="764" t="s">
        <v>714</v>
      </c>
      <c r="M128" s="765">
        <v>44986</v>
      </c>
      <c r="N128" s="765">
        <v>44986</v>
      </c>
    </row>
    <row r="129" spans="1:14" s="766" customFormat="1" ht="11.25" customHeight="1" outlineLevel="2">
      <c r="A129" s="758" t="s">
        <v>665</v>
      </c>
      <c r="B129" s="758" t="s">
        <v>342</v>
      </c>
      <c r="C129" s="759" t="s">
        <v>581</v>
      </c>
      <c r="D129" s="758" t="s">
        <v>582</v>
      </c>
      <c r="E129" s="760" t="s">
        <v>695</v>
      </c>
      <c r="F129" s="758" t="s">
        <v>341</v>
      </c>
      <c r="G129" s="761">
        <v>66635359</v>
      </c>
      <c r="H129" s="762">
        <v>1450100</v>
      </c>
      <c r="I129" s="763"/>
      <c r="J129" s="763"/>
      <c r="K129" s="762">
        <v>1450100</v>
      </c>
      <c r="L129" s="764" t="s">
        <v>714</v>
      </c>
      <c r="M129" s="765">
        <v>45017</v>
      </c>
      <c r="N129" s="765">
        <v>45017</v>
      </c>
    </row>
    <row r="130" spans="1:14" s="766" customFormat="1" ht="11.25" customHeight="1" outlineLevel="2">
      <c r="A130" s="758" t="s">
        <v>665</v>
      </c>
      <c r="B130" s="758" t="s">
        <v>342</v>
      </c>
      <c r="C130" s="759" t="s">
        <v>581</v>
      </c>
      <c r="D130" s="758" t="s">
        <v>582</v>
      </c>
      <c r="E130" s="760" t="s">
        <v>695</v>
      </c>
      <c r="F130" s="758" t="s">
        <v>341</v>
      </c>
      <c r="G130" s="761">
        <v>66635991</v>
      </c>
      <c r="H130" s="762">
        <v>1450100</v>
      </c>
      <c r="I130" s="763"/>
      <c r="J130" s="763"/>
      <c r="K130" s="762">
        <v>1450100</v>
      </c>
      <c r="L130" s="764" t="s">
        <v>714</v>
      </c>
      <c r="M130" s="765">
        <v>45047</v>
      </c>
      <c r="N130" s="765">
        <v>45047</v>
      </c>
    </row>
    <row r="131" spans="1:14" s="766" customFormat="1" ht="11.25" customHeight="1" outlineLevel="2">
      <c r="A131" s="758" t="s">
        <v>665</v>
      </c>
      <c r="B131" s="758" t="s">
        <v>342</v>
      </c>
      <c r="C131" s="759" t="s">
        <v>581</v>
      </c>
      <c r="D131" s="758" t="s">
        <v>582</v>
      </c>
      <c r="E131" s="760" t="s">
        <v>695</v>
      </c>
      <c r="F131" s="758" t="s">
        <v>341</v>
      </c>
      <c r="G131" s="761">
        <v>66641080</v>
      </c>
      <c r="H131" s="762">
        <v>2230648</v>
      </c>
      <c r="I131" s="763"/>
      <c r="J131" s="763"/>
      <c r="K131" s="762">
        <v>2230648</v>
      </c>
      <c r="L131" s="764" t="s">
        <v>714</v>
      </c>
      <c r="M131" s="765">
        <v>45078</v>
      </c>
      <c r="N131" s="765">
        <v>45078</v>
      </c>
    </row>
    <row r="132" spans="1:14" s="766" customFormat="1" ht="11.25" customHeight="1" outlineLevel="2">
      <c r="A132" s="758" t="s">
        <v>665</v>
      </c>
      <c r="B132" s="758" t="s">
        <v>342</v>
      </c>
      <c r="C132" s="759" t="s">
        <v>581</v>
      </c>
      <c r="D132" s="758" t="s">
        <v>582</v>
      </c>
      <c r="E132" s="760" t="s">
        <v>695</v>
      </c>
      <c r="F132" s="758" t="s">
        <v>341</v>
      </c>
      <c r="G132" s="761">
        <v>66641331</v>
      </c>
      <c r="H132" s="762">
        <v>707800</v>
      </c>
      <c r="I132" s="763"/>
      <c r="J132" s="763"/>
      <c r="K132" s="762">
        <v>707800</v>
      </c>
      <c r="L132" s="764" t="s">
        <v>714</v>
      </c>
      <c r="M132" s="765">
        <v>45108</v>
      </c>
      <c r="N132" s="765">
        <v>45108</v>
      </c>
    </row>
    <row r="133" spans="1:14" s="766" customFormat="1" ht="11.25" customHeight="1" outlineLevel="2">
      <c r="A133" s="758" t="s">
        <v>665</v>
      </c>
      <c r="B133" s="758" t="s">
        <v>342</v>
      </c>
      <c r="C133" s="759" t="s">
        <v>581</v>
      </c>
      <c r="D133" s="758" t="s">
        <v>582</v>
      </c>
      <c r="E133" s="760" t="s">
        <v>695</v>
      </c>
      <c r="F133" s="758" t="s">
        <v>341</v>
      </c>
      <c r="G133" s="761">
        <v>66641914</v>
      </c>
      <c r="H133" s="762">
        <v>707800</v>
      </c>
      <c r="I133" s="763"/>
      <c r="J133" s="763"/>
      <c r="K133" s="762">
        <v>707800</v>
      </c>
      <c r="L133" s="764" t="s">
        <v>714</v>
      </c>
      <c r="M133" s="765">
        <v>45139</v>
      </c>
      <c r="N133" s="765">
        <v>45139</v>
      </c>
    </row>
    <row r="134" spans="1:14" s="766" customFormat="1" ht="11.25" customHeight="1" outlineLevel="2">
      <c r="A134" s="758" t="s">
        <v>665</v>
      </c>
      <c r="B134" s="758" t="s">
        <v>342</v>
      </c>
      <c r="C134" s="759" t="s">
        <v>581</v>
      </c>
      <c r="D134" s="758" t="s">
        <v>582</v>
      </c>
      <c r="E134" s="760" t="s">
        <v>695</v>
      </c>
      <c r="F134" s="758" t="s">
        <v>341</v>
      </c>
      <c r="G134" s="761">
        <v>66642130</v>
      </c>
      <c r="H134" s="762">
        <v>707800</v>
      </c>
      <c r="I134" s="763"/>
      <c r="J134" s="763"/>
      <c r="K134" s="762">
        <v>707800</v>
      </c>
      <c r="L134" s="764" t="s">
        <v>714</v>
      </c>
      <c r="M134" s="765">
        <v>45170</v>
      </c>
      <c r="N134" s="765">
        <v>45170</v>
      </c>
    </row>
    <row r="135" spans="1:14" s="766" customFormat="1" ht="11.25" customHeight="1" outlineLevel="2">
      <c r="A135" s="758" t="s">
        <v>665</v>
      </c>
      <c r="B135" s="758" t="s">
        <v>342</v>
      </c>
      <c r="C135" s="759" t="s">
        <v>581</v>
      </c>
      <c r="D135" s="758" t="s">
        <v>582</v>
      </c>
      <c r="E135" s="760" t="s">
        <v>695</v>
      </c>
      <c r="F135" s="758" t="s">
        <v>341</v>
      </c>
      <c r="G135" s="761">
        <v>67096887</v>
      </c>
      <c r="H135" s="762">
        <v>707800</v>
      </c>
      <c r="I135" s="763"/>
      <c r="J135" s="763"/>
      <c r="K135" s="762">
        <v>707800</v>
      </c>
      <c r="L135" s="764" t="s">
        <v>714</v>
      </c>
      <c r="M135" s="765">
        <v>45200</v>
      </c>
      <c r="N135" s="765">
        <v>45200</v>
      </c>
    </row>
    <row r="136" spans="1:14" s="766" customFormat="1" ht="11.25" customHeight="1" outlineLevel="2">
      <c r="A136" s="758" t="s">
        <v>665</v>
      </c>
      <c r="B136" s="758" t="s">
        <v>342</v>
      </c>
      <c r="C136" s="759" t="s">
        <v>581</v>
      </c>
      <c r="D136" s="758" t="s">
        <v>582</v>
      </c>
      <c r="E136" s="760" t="s">
        <v>695</v>
      </c>
      <c r="F136" s="758" t="s">
        <v>341</v>
      </c>
      <c r="G136" s="761">
        <v>67748811</v>
      </c>
      <c r="H136" s="762">
        <v>707800</v>
      </c>
      <c r="I136" s="763"/>
      <c r="J136" s="763"/>
      <c r="K136" s="762">
        <v>707800</v>
      </c>
      <c r="L136" s="764" t="s">
        <v>714</v>
      </c>
      <c r="M136" s="765">
        <v>45231</v>
      </c>
      <c r="N136" s="765">
        <v>45231</v>
      </c>
    </row>
    <row r="137" spans="1:14" s="766" customFormat="1" ht="11.25" customHeight="1" outlineLevel="2">
      <c r="A137" s="758" t="s">
        <v>665</v>
      </c>
      <c r="B137" s="758" t="s">
        <v>342</v>
      </c>
      <c r="C137" s="759" t="s">
        <v>581</v>
      </c>
      <c r="D137" s="758" t="s">
        <v>582</v>
      </c>
      <c r="E137" s="760" t="s">
        <v>695</v>
      </c>
      <c r="F137" s="758" t="s">
        <v>341</v>
      </c>
      <c r="G137" s="761">
        <v>68316105</v>
      </c>
      <c r="H137" s="762">
        <v>707800</v>
      </c>
      <c r="I137" s="763"/>
      <c r="J137" s="763"/>
      <c r="K137" s="762">
        <v>707800</v>
      </c>
      <c r="L137" s="764" t="s">
        <v>714</v>
      </c>
      <c r="M137" s="765">
        <v>45261</v>
      </c>
      <c r="N137" s="765">
        <v>45261</v>
      </c>
    </row>
    <row r="138" spans="1:14" s="766" customFormat="1" ht="11.25" customHeight="1" outlineLevel="2">
      <c r="A138" s="758" t="s">
        <v>665</v>
      </c>
      <c r="B138" s="758" t="s">
        <v>342</v>
      </c>
      <c r="C138" s="759" t="s">
        <v>581</v>
      </c>
      <c r="D138" s="758" t="s">
        <v>582</v>
      </c>
      <c r="E138" s="760" t="s">
        <v>695</v>
      </c>
      <c r="F138" s="758" t="s">
        <v>341</v>
      </c>
      <c r="G138" s="761">
        <v>68962664</v>
      </c>
      <c r="H138" s="762">
        <v>758700</v>
      </c>
      <c r="I138" s="763"/>
      <c r="J138" s="763"/>
      <c r="K138" s="762">
        <v>758700</v>
      </c>
      <c r="L138" s="764" t="s">
        <v>714</v>
      </c>
      <c r="M138" s="765">
        <v>45292</v>
      </c>
      <c r="N138" s="765">
        <v>45292</v>
      </c>
    </row>
    <row r="139" spans="1:14" s="766" customFormat="1" ht="11.25" customHeight="1" outlineLevel="2">
      <c r="A139" s="758" t="s">
        <v>665</v>
      </c>
      <c r="B139" s="758" t="s">
        <v>342</v>
      </c>
      <c r="C139" s="759" t="s">
        <v>581</v>
      </c>
      <c r="D139" s="758" t="s">
        <v>582</v>
      </c>
      <c r="E139" s="760" t="s">
        <v>695</v>
      </c>
      <c r="F139" s="758" t="s">
        <v>341</v>
      </c>
      <c r="G139" s="761">
        <v>69423570</v>
      </c>
      <c r="H139" s="762">
        <v>758700</v>
      </c>
      <c r="I139" s="763"/>
      <c r="J139" s="763"/>
      <c r="K139" s="762">
        <v>758700</v>
      </c>
      <c r="L139" s="764" t="s">
        <v>714</v>
      </c>
      <c r="M139" s="765">
        <v>45323</v>
      </c>
      <c r="N139" s="765">
        <v>45323</v>
      </c>
    </row>
    <row r="140" spans="1:14" s="766" customFormat="1" ht="11.25" customHeight="1" outlineLevel="2">
      <c r="A140" s="758" t="s">
        <v>665</v>
      </c>
      <c r="B140" s="758" t="s">
        <v>342</v>
      </c>
      <c r="C140" s="759" t="s">
        <v>581</v>
      </c>
      <c r="D140" s="758" t="s">
        <v>582</v>
      </c>
      <c r="E140" s="760" t="s">
        <v>695</v>
      </c>
      <c r="F140" s="758" t="s">
        <v>341</v>
      </c>
      <c r="G140" s="761">
        <v>69950820</v>
      </c>
      <c r="H140" s="762">
        <v>758700</v>
      </c>
      <c r="I140" s="763"/>
      <c r="J140" s="763"/>
      <c r="K140" s="762">
        <v>758700</v>
      </c>
      <c r="L140" s="764" t="s">
        <v>714</v>
      </c>
      <c r="M140" s="765">
        <v>45352</v>
      </c>
      <c r="N140" s="765">
        <v>45352</v>
      </c>
    </row>
    <row r="141" spans="1:14" s="766" customFormat="1" ht="11.25" customHeight="1" outlineLevel="2">
      <c r="A141" s="758" t="s">
        <v>665</v>
      </c>
      <c r="B141" s="758" t="s">
        <v>342</v>
      </c>
      <c r="C141" s="759" t="s">
        <v>581</v>
      </c>
      <c r="D141" s="758" t="s">
        <v>582</v>
      </c>
      <c r="E141" s="760" t="s">
        <v>695</v>
      </c>
      <c r="F141" s="758" t="s">
        <v>341</v>
      </c>
      <c r="G141" s="761">
        <v>70613373</v>
      </c>
      <c r="H141" s="762">
        <v>670700</v>
      </c>
      <c r="I141" s="763"/>
      <c r="J141" s="763"/>
      <c r="K141" s="762">
        <v>670700</v>
      </c>
      <c r="L141" s="764" t="s">
        <v>714</v>
      </c>
      <c r="M141" s="765">
        <v>45383</v>
      </c>
      <c r="N141" s="765">
        <v>45383</v>
      </c>
    </row>
    <row r="142" spans="1:14" s="766" customFormat="1" ht="11.25" customHeight="1" outlineLevel="2">
      <c r="A142" s="758" t="s">
        <v>665</v>
      </c>
      <c r="B142" s="758" t="s">
        <v>342</v>
      </c>
      <c r="C142" s="759" t="s">
        <v>581</v>
      </c>
      <c r="D142" s="758" t="s">
        <v>582</v>
      </c>
      <c r="E142" s="760" t="s">
        <v>695</v>
      </c>
      <c r="F142" s="758" t="s">
        <v>341</v>
      </c>
      <c r="G142" s="761">
        <v>71337095</v>
      </c>
      <c r="H142" s="762">
        <v>670700</v>
      </c>
      <c r="I142" s="763"/>
      <c r="J142" s="763"/>
      <c r="K142" s="762">
        <v>670700</v>
      </c>
      <c r="L142" s="764" t="s">
        <v>714</v>
      </c>
      <c r="M142" s="765">
        <v>45413</v>
      </c>
      <c r="N142" s="765">
        <v>45413</v>
      </c>
    </row>
    <row r="143" spans="1:14" s="766" customFormat="1" ht="11.25" customHeight="1" outlineLevel="2">
      <c r="A143" s="758" t="s">
        <v>665</v>
      </c>
      <c r="B143" s="758" t="s">
        <v>342</v>
      </c>
      <c r="C143" s="759" t="s">
        <v>581</v>
      </c>
      <c r="D143" s="758" t="s">
        <v>582</v>
      </c>
      <c r="E143" s="760" t="s">
        <v>695</v>
      </c>
      <c r="F143" s="758" t="s">
        <v>341</v>
      </c>
      <c r="G143" s="761">
        <v>71911334</v>
      </c>
      <c r="H143" s="762">
        <v>670700</v>
      </c>
      <c r="I143" s="763"/>
      <c r="J143" s="763"/>
      <c r="K143" s="762">
        <v>670700</v>
      </c>
      <c r="L143" s="764" t="s">
        <v>714</v>
      </c>
      <c r="M143" s="765">
        <v>45444</v>
      </c>
      <c r="N143" s="765">
        <v>45444</v>
      </c>
    </row>
    <row r="144" spans="1:14" s="766" customFormat="1" ht="11.25" customHeight="1" outlineLevel="2">
      <c r="A144" s="758" t="s">
        <v>665</v>
      </c>
      <c r="B144" s="758" t="s">
        <v>342</v>
      </c>
      <c r="C144" s="759" t="s">
        <v>581</v>
      </c>
      <c r="D144" s="758" t="s">
        <v>582</v>
      </c>
      <c r="E144" s="760" t="s">
        <v>695</v>
      </c>
      <c r="F144" s="758" t="s">
        <v>341</v>
      </c>
      <c r="G144" s="761">
        <v>72634071</v>
      </c>
      <c r="H144" s="762">
        <v>670700</v>
      </c>
      <c r="I144" s="763"/>
      <c r="J144" s="763"/>
      <c r="K144" s="762">
        <v>670700</v>
      </c>
      <c r="L144" s="764" t="s">
        <v>714</v>
      </c>
      <c r="M144" s="765">
        <v>45474</v>
      </c>
      <c r="N144" s="765">
        <v>45474</v>
      </c>
    </row>
    <row r="145" spans="1:14" s="766" customFormat="1" ht="11.25" customHeight="1" outlineLevel="2">
      <c r="A145" s="758" t="s">
        <v>665</v>
      </c>
      <c r="B145" s="758" t="s">
        <v>342</v>
      </c>
      <c r="C145" s="759" t="s">
        <v>581</v>
      </c>
      <c r="D145" s="758" t="s">
        <v>582</v>
      </c>
      <c r="E145" s="760" t="s">
        <v>695</v>
      </c>
      <c r="F145" s="758" t="s">
        <v>341</v>
      </c>
      <c r="G145" s="761">
        <v>73040719</v>
      </c>
      <c r="H145" s="762">
        <v>670700</v>
      </c>
      <c r="I145" s="763"/>
      <c r="J145" s="763"/>
      <c r="K145" s="762">
        <v>670700</v>
      </c>
      <c r="L145" s="764" t="s">
        <v>714</v>
      </c>
      <c r="M145" s="765">
        <v>45505</v>
      </c>
      <c r="N145" s="765">
        <v>45505</v>
      </c>
    </row>
    <row r="146" spans="1:14" s="766" customFormat="1" ht="11.25" customHeight="1" outlineLevel="2">
      <c r="A146" s="758" t="s">
        <v>665</v>
      </c>
      <c r="B146" s="758" t="s">
        <v>342</v>
      </c>
      <c r="C146" s="759" t="s">
        <v>581</v>
      </c>
      <c r="D146" s="758" t="s">
        <v>582</v>
      </c>
      <c r="E146" s="760" t="s">
        <v>695</v>
      </c>
      <c r="F146" s="758" t="s">
        <v>341</v>
      </c>
      <c r="G146" s="761">
        <v>73636962</v>
      </c>
      <c r="H146" s="762">
        <v>197500</v>
      </c>
      <c r="I146" s="763"/>
      <c r="J146" s="763"/>
      <c r="K146" s="762">
        <v>197500</v>
      </c>
      <c r="L146" s="764" t="s">
        <v>714</v>
      </c>
      <c r="M146" s="765">
        <v>45536</v>
      </c>
      <c r="N146" s="765">
        <v>45536</v>
      </c>
    </row>
    <row r="147" spans="1:14" s="766" customFormat="1" ht="11.25" customHeight="1" outlineLevel="2">
      <c r="A147" s="758" t="s">
        <v>665</v>
      </c>
      <c r="B147" s="758" t="s">
        <v>342</v>
      </c>
      <c r="C147" s="759" t="s">
        <v>581</v>
      </c>
      <c r="D147" s="758" t="s">
        <v>582</v>
      </c>
      <c r="E147" s="760" t="s">
        <v>695</v>
      </c>
      <c r="F147" s="758" t="s">
        <v>341</v>
      </c>
      <c r="G147" s="761">
        <v>74377999</v>
      </c>
      <c r="H147" s="762">
        <v>197500</v>
      </c>
      <c r="I147" s="763"/>
      <c r="J147" s="763"/>
      <c r="K147" s="762">
        <v>197500</v>
      </c>
      <c r="L147" s="764" t="s">
        <v>714</v>
      </c>
      <c r="M147" s="765">
        <v>45566</v>
      </c>
      <c r="N147" s="765">
        <v>45566</v>
      </c>
    </row>
    <row r="148" spans="1:14" s="766" customFormat="1" ht="11.25" customHeight="1" outlineLevel="1">
      <c r="A148" s="758"/>
      <c r="B148" s="864" t="s">
        <v>1323</v>
      </c>
      <c r="C148" s="759"/>
      <c r="D148" s="758"/>
      <c r="E148" s="760"/>
      <c r="F148" s="758"/>
      <c r="G148" s="761"/>
      <c r="H148" s="762">
        <f>SUBTOTAL(9,H127:H147)</f>
        <v>18464848</v>
      </c>
      <c r="I148" s="763">
        <f>SUBTOTAL(9,I127:I147)</f>
        <v>0</v>
      </c>
      <c r="J148" s="763">
        <f>SUBTOTAL(9,J127:J147)</f>
        <v>0</v>
      </c>
      <c r="K148" s="762">
        <f>SUBTOTAL(9,K127:K147)</f>
        <v>18464848</v>
      </c>
      <c r="L148" s="764"/>
      <c r="M148" s="765"/>
      <c r="N148" s="765"/>
    </row>
    <row r="149" spans="1:14" s="775" customFormat="1" ht="11.25" customHeight="1" outlineLevel="2">
      <c r="A149" s="767" t="s">
        <v>665</v>
      </c>
      <c r="B149" s="767" t="s">
        <v>208</v>
      </c>
      <c r="C149" s="768" t="s">
        <v>570</v>
      </c>
      <c r="D149" s="767" t="s">
        <v>571</v>
      </c>
      <c r="E149" s="769" t="s">
        <v>694</v>
      </c>
      <c r="F149" s="767" t="s">
        <v>341</v>
      </c>
      <c r="G149" s="770">
        <v>66628556</v>
      </c>
      <c r="H149" s="771">
        <v>3244500</v>
      </c>
      <c r="I149" s="772"/>
      <c r="J149" s="772"/>
      <c r="K149" s="771">
        <v>3244500</v>
      </c>
      <c r="L149" s="773" t="s">
        <v>714</v>
      </c>
      <c r="M149" s="774">
        <v>44958</v>
      </c>
      <c r="N149" s="774">
        <v>44958</v>
      </c>
    </row>
    <row r="150" spans="1:14" s="775" customFormat="1" ht="11.25" customHeight="1" outlineLevel="2">
      <c r="A150" s="767" t="s">
        <v>665</v>
      </c>
      <c r="B150" s="767" t="s">
        <v>208</v>
      </c>
      <c r="C150" s="768" t="s">
        <v>570</v>
      </c>
      <c r="D150" s="767" t="s">
        <v>571</v>
      </c>
      <c r="E150" s="769" t="s">
        <v>694</v>
      </c>
      <c r="F150" s="767" t="s">
        <v>341</v>
      </c>
      <c r="G150" s="770">
        <v>62797251</v>
      </c>
      <c r="H150" s="771">
        <v>1431300</v>
      </c>
      <c r="I150" s="772"/>
      <c r="J150" s="772"/>
      <c r="K150" s="771">
        <v>1431300</v>
      </c>
      <c r="L150" s="773" t="s">
        <v>714</v>
      </c>
      <c r="M150" s="774">
        <v>44986</v>
      </c>
      <c r="N150" s="774">
        <v>44986</v>
      </c>
    </row>
    <row r="151" spans="1:14" s="775" customFormat="1" ht="11.25" customHeight="1" outlineLevel="2">
      <c r="A151" s="767" t="s">
        <v>665</v>
      </c>
      <c r="B151" s="767" t="s">
        <v>208</v>
      </c>
      <c r="C151" s="768" t="s">
        <v>570</v>
      </c>
      <c r="D151" s="767" t="s">
        <v>571</v>
      </c>
      <c r="E151" s="769" t="s">
        <v>694</v>
      </c>
      <c r="F151" s="767" t="s">
        <v>341</v>
      </c>
      <c r="G151" s="770">
        <v>62797223</v>
      </c>
      <c r="H151" s="771">
        <v>3244500</v>
      </c>
      <c r="I151" s="772"/>
      <c r="J151" s="772"/>
      <c r="K151" s="771">
        <v>3244500</v>
      </c>
      <c r="L151" s="773" t="s">
        <v>714</v>
      </c>
      <c r="M151" s="774">
        <v>44986</v>
      </c>
      <c r="N151" s="774">
        <v>44986</v>
      </c>
    </row>
    <row r="152" spans="1:14" s="775" customFormat="1" ht="11.25" customHeight="1" outlineLevel="2">
      <c r="A152" s="767" t="s">
        <v>665</v>
      </c>
      <c r="B152" s="767" t="s">
        <v>208</v>
      </c>
      <c r="C152" s="768" t="s">
        <v>570</v>
      </c>
      <c r="D152" s="767" t="s">
        <v>571</v>
      </c>
      <c r="E152" s="769" t="s">
        <v>694</v>
      </c>
      <c r="F152" s="767" t="s">
        <v>341</v>
      </c>
      <c r="G152" s="770">
        <v>63233562</v>
      </c>
      <c r="H152" s="771">
        <v>1431300</v>
      </c>
      <c r="I152" s="772"/>
      <c r="J152" s="772"/>
      <c r="K152" s="771">
        <v>1431300</v>
      </c>
      <c r="L152" s="773" t="s">
        <v>714</v>
      </c>
      <c r="M152" s="774">
        <v>45017</v>
      </c>
      <c r="N152" s="774">
        <v>45017</v>
      </c>
    </row>
    <row r="153" spans="1:14" s="775" customFormat="1" ht="11.25" customHeight="1" outlineLevel="2">
      <c r="A153" s="767" t="s">
        <v>665</v>
      </c>
      <c r="B153" s="767" t="s">
        <v>208</v>
      </c>
      <c r="C153" s="768" t="s">
        <v>570</v>
      </c>
      <c r="D153" s="767" t="s">
        <v>571</v>
      </c>
      <c r="E153" s="769" t="s">
        <v>694</v>
      </c>
      <c r="F153" s="767" t="s">
        <v>341</v>
      </c>
      <c r="G153" s="770">
        <v>63233565</v>
      </c>
      <c r="H153" s="771">
        <v>3244500</v>
      </c>
      <c r="I153" s="772"/>
      <c r="J153" s="772"/>
      <c r="K153" s="771">
        <v>3244500</v>
      </c>
      <c r="L153" s="773" t="s">
        <v>714</v>
      </c>
      <c r="M153" s="774">
        <v>45017</v>
      </c>
      <c r="N153" s="774">
        <v>45017</v>
      </c>
    </row>
    <row r="154" spans="1:14" s="775" customFormat="1" ht="11.25" customHeight="1" outlineLevel="2">
      <c r="A154" s="767" t="s">
        <v>665</v>
      </c>
      <c r="B154" s="767" t="s">
        <v>208</v>
      </c>
      <c r="C154" s="768" t="s">
        <v>570</v>
      </c>
      <c r="D154" s="767" t="s">
        <v>571</v>
      </c>
      <c r="E154" s="769" t="s">
        <v>694</v>
      </c>
      <c r="F154" s="767" t="s">
        <v>341</v>
      </c>
      <c r="G154" s="770">
        <v>63919375</v>
      </c>
      <c r="H154" s="771">
        <v>1431300</v>
      </c>
      <c r="I154" s="772"/>
      <c r="J154" s="772"/>
      <c r="K154" s="771">
        <v>1431300</v>
      </c>
      <c r="L154" s="773" t="s">
        <v>714</v>
      </c>
      <c r="M154" s="774">
        <v>45047</v>
      </c>
      <c r="N154" s="774">
        <v>45047</v>
      </c>
    </row>
    <row r="155" spans="1:14" s="775" customFormat="1" ht="11.25" customHeight="1" outlineLevel="2">
      <c r="A155" s="767" t="s">
        <v>665</v>
      </c>
      <c r="B155" s="767" t="s">
        <v>208</v>
      </c>
      <c r="C155" s="768" t="s">
        <v>570</v>
      </c>
      <c r="D155" s="767" t="s">
        <v>571</v>
      </c>
      <c r="E155" s="769" t="s">
        <v>694</v>
      </c>
      <c r="F155" s="767" t="s">
        <v>341</v>
      </c>
      <c r="G155" s="770">
        <v>63919380</v>
      </c>
      <c r="H155" s="771">
        <v>3244500</v>
      </c>
      <c r="I155" s="772"/>
      <c r="J155" s="772"/>
      <c r="K155" s="771">
        <v>3244500</v>
      </c>
      <c r="L155" s="773" t="s">
        <v>714</v>
      </c>
      <c r="M155" s="774">
        <v>45047</v>
      </c>
      <c r="N155" s="774">
        <v>45047</v>
      </c>
    </row>
    <row r="156" spans="1:14" s="775" customFormat="1" ht="11.25" customHeight="1" outlineLevel="2">
      <c r="A156" s="767" t="s">
        <v>665</v>
      </c>
      <c r="B156" s="767" t="s">
        <v>208</v>
      </c>
      <c r="C156" s="768" t="s">
        <v>570</v>
      </c>
      <c r="D156" s="767" t="s">
        <v>571</v>
      </c>
      <c r="E156" s="769" t="s">
        <v>694</v>
      </c>
      <c r="F156" s="767" t="s">
        <v>341</v>
      </c>
      <c r="G156" s="770">
        <v>64637406</v>
      </c>
      <c r="H156" s="771">
        <v>1431300</v>
      </c>
      <c r="I156" s="772"/>
      <c r="J156" s="772"/>
      <c r="K156" s="771">
        <v>1431300</v>
      </c>
      <c r="L156" s="773" t="s">
        <v>714</v>
      </c>
      <c r="M156" s="774">
        <v>45078</v>
      </c>
      <c r="N156" s="774">
        <v>45078</v>
      </c>
    </row>
    <row r="157" spans="1:14" s="775" customFormat="1" ht="11.25" customHeight="1" outlineLevel="2">
      <c r="A157" s="767" t="s">
        <v>665</v>
      </c>
      <c r="B157" s="767" t="s">
        <v>208</v>
      </c>
      <c r="C157" s="768" t="s">
        <v>570</v>
      </c>
      <c r="D157" s="767" t="s">
        <v>571</v>
      </c>
      <c r="E157" s="769" t="s">
        <v>694</v>
      </c>
      <c r="F157" s="767" t="s">
        <v>341</v>
      </c>
      <c r="G157" s="770">
        <v>64636209</v>
      </c>
      <c r="H157" s="771">
        <v>2149100</v>
      </c>
      <c r="I157" s="772"/>
      <c r="J157" s="772"/>
      <c r="K157" s="771">
        <v>2149100</v>
      </c>
      <c r="L157" s="773" t="s">
        <v>714</v>
      </c>
      <c r="M157" s="774">
        <v>45078</v>
      </c>
      <c r="N157" s="774">
        <v>45078</v>
      </c>
    </row>
    <row r="158" spans="1:14" s="775" customFormat="1" ht="11.25" customHeight="1" outlineLevel="2">
      <c r="A158" s="767" t="s">
        <v>665</v>
      </c>
      <c r="B158" s="767" t="s">
        <v>208</v>
      </c>
      <c r="C158" s="768" t="s">
        <v>570</v>
      </c>
      <c r="D158" s="767" t="s">
        <v>571</v>
      </c>
      <c r="E158" s="769" t="s">
        <v>694</v>
      </c>
      <c r="F158" s="767" t="s">
        <v>341</v>
      </c>
      <c r="G158" s="770">
        <v>66641231</v>
      </c>
      <c r="H158" s="771">
        <v>1431400</v>
      </c>
      <c r="I158" s="772"/>
      <c r="J158" s="772"/>
      <c r="K158" s="771">
        <v>1431400</v>
      </c>
      <c r="L158" s="773" t="s">
        <v>714</v>
      </c>
      <c r="M158" s="774">
        <v>45108</v>
      </c>
      <c r="N158" s="774">
        <v>45108</v>
      </c>
    </row>
    <row r="159" spans="1:14" s="775" customFormat="1" ht="11.25" customHeight="1" outlineLevel="2">
      <c r="A159" s="767" t="s">
        <v>665</v>
      </c>
      <c r="B159" s="767" t="s">
        <v>208</v>
      </c>
      <c r="C159" s="768" t="s">
        <v>570</v>
      </c>
      <c r="D159" s="767" t="s">
        <v>571</v>
      </c>
      <c r="E159" s="769" t="s">
        <v>694</v>
      </c>
      <c r="F159" s="767" t="s">
        <v>341</v>
      </c>
      <c r="G159" s="770">
        <v>66641331</v>
      </c>
      <c r="H159" s="771">
        <v>1431400</v>
      </c>
      <c r="I159" s="772"/>
      <c r="J159" s="772"/>
      <c r="K159" s="771">
        <v>1431400</v>
      </c>
      <c r="L159" s="773" t="s">
        <v>714</v>
      </c>
      <c r="M159" s="774">
        <v>45108</v>
      </c>
      <c r="N159" s="774">
        <v>45108</v>
      </c>
    </row>
    <row r="160" spans="1:14" s="775" customFormat="1" ht="11.25" customHeight="1" outlineLevel="2">
      <c r="A160" s="767" t="s">
        <v>665</v>
      </c>
      <c r="B160" s="767" t="s">
        <v>208</v>
      </c>
      <c r="C160" s="768" t="s">
        <v>570</v>
      </c>
      <c r="D160" s="767" t="s">
        <v>571</v>
      </c>
      <c r="E160" s="769" t="s">
        <v>694</v>
      </c>
      <c r="F160" s="767" t="s">
        <v>341</v>
      </c>
      <c r="G160" s="770">
        <v>66641763</v>
      </c>
      <c r="H160" s="771">
        <v>1605000</v>
      </c>
      <c r="I160" s="772"/>
      <c r="J160" s="772"/>
      <c r="K160" s="771">
        <v>1605000</v>
      </c>
      <c r="L160" s="773" t="s">
        <v>714</v>
      </c>
      <c r="M160" s="774">
        <v>45139</v>
      </c>
      <c r="N160" s="774">
        <v>45139</v>
      </c>
    </row>
    <row r="161" spans="1:14" s="775" customFormat="1" ht="11.25" customHeight="1" outlineLevel="2">
      <c r="A161" s="767" t="s">
        <v>665</v>
      </c>
      <c r="B161" s="767" t="s">
        <v>208</v>
      </c>
      <c r="C161" s="768" t="s">
        <v>570</v>
      </c>
      <c r="D161" s="767" t="s">
        <v>571</v>
      </c>
      <c r="E161" s="769" t="s">
        <v>694</v>
      </c>
      <c r="F161" s="767" t="s">
        <v>341</v>
      </c>
      <c r="G161" s="770">
        <v>66641914</v>
      </c>
      <c r="H161" s="771">
        <v>155800</v>
      </c>
      <c r="I161" s="772"/>
      <c r="J161" s="772"/>
      <c r="K161" s="771">
        <v>155800</v>
      </c>
      <c r="L161" s="773" t="s">
        <v>714</v>
      </c>
      <c r="M161" s="774">
        <v>45139</v>
      </c>
      <c r="N161" s="774">
        <v>45139</v>
      </c>
    </row>
    <row r="162" spans="1:14" s="775" customFormat="1" ht="11.25" customHeight="1" outlineLevel="2">
      <c r="A162" s="767" t="s">
        <v>665</v>
      </c>
      <c r="B162" s="767" t="s">
        <v>208</v>
      </c>
      <c r="C162" s="768" t="s">
        <v>570</v>
      </c>
      <c r="D162" s="767" t="s">
        <v>571</v>
      </c>
      <c r="E162" s="769" t="s">
        <v>694</v>
      </c>
      <c r="F162" s="767" t="s">
        <v>341</v>
      </c>
      <c r="G162" s="770">
        <v>66642038</v>
      </c>
      <c r="H162" s="771">
        <v>1605000</v>
      </c>
      <c r="I162" s="772"/>
      <c r="J162" s="772"/>
      <c r="K162" s="771">
        <v>1605000</v>
      </c>
      <c r="L162" s="773" t="s">
        <v>714</v>
      </c>
      <c r="M162" s="774">
        <v>45170</v>
      </c>
      <c r="N162" s="774">
        <v>45170</v>
      </c>
    </row>
    <row r="163" spans="1:14" s="775" customFormat="1" ht="11.25" customHeight="1" outlineLevel="2">
      <c r="A163" s="767" t="s">
        <v>665</v>
      </c>
      <c r="B163" s="767" t="s">
        <v>208</v>
      </c>
      <c r="C163" s="768" t="s">
        <v>570</v>
      </c>
      <c r="D163" s="767" t="s">
        <v>571</v>
      </c>
      <c r="E163" s="769" t="s">
        <v>694</v>
      </c>
      <c r="F163" s="767" t="s">
        <v>341</v>
      </c>
      <c r="G163" s="770">
        <v>66642130</v>
      </c>
      <c r="H163" s="771">
        <v>111800</v>
      </c>
      <c r="I163" s="772"/>
      <c r="J163" s="772"/>
      <c r="K163" s="771">
        <v>111800</v>
      </c>
      <c r="L163" s="773" t="s">
        <v>714</v>
      </c>
      <c r="M163" s="774">
        <v>45170</v>
      </c>
      <c r="N163" s="774">
        <v>45170</v>
      </c>
    </row>
    <row r="164" spans="1:14" s="775" customFormat="1" ht="11.25" customHeight="1" outlineLevel="2">
      <c r="A164" s="767" t="s">
        <v>665</v>
      </c>
      <c r="B164" s="767" t="s">
        <v>208</v>
      </c>
      <c r="C164" s="768" t="s">
        <v>570</v>
      </c>
      <c r="D164" s="767" t="s">
        <v>571</v>
      </c>
      <c r="E164" s="769" t="s">
        <v>694</v>
      </c>
      <c r="F164" s="767" t="s">
        <v>341</v>
      </c>
      <c r="G164" s="770">
        <v>67096880</v>
      </c>
      <c r="H164" s="771">
        <v>1605000</v>
      </c>
      <c r="I164" s="772"/>
      <c r="J164" s="772"/>
      <c r="K164" s="771">
        <v>1605000</v>
      </c>
      <c r="L164" s="773" t="s">
        <v>714</v>
      </c>
      <c r="M164" s="774">
        <v>45200</v>
      </c>
      <c r="N164" s="774">
        <v>45200</v>
      </c>
    </row>
    <row r="165" spans="1:14" s="775" customFormat="1" ht="11.25" customHeight="1" outlineLevel="2">
      <c r="A165" s="767" t="s">
        <v>665</v>
      </c>
      <c r="B165" s="767" t="s">
        <v>208</v>
      </c>
      <c r="C165" s="768" t="s">
        <v>570</v>
      </c>
      <c r="D165" s="767" t="s">
        <v>571</v>
      </c>
      <c r="E165" s="769" t="s">
        <v>694</v>
      </c>
      <c r="F165" s="767" t="s">
        <v>341</v>
      </c>
      <c r="G165" s="770">
        <v>67096887</v>
      </c>
      <c r="H165" s="771">
        <v>11200</v>
      </c>
      <c r="I165" s="772"/>
      <c r="J165" s="772"/>
      <c r="K165" s="771">
        <v>11200</v>
      </c>
      <c r="L165" s="773" t="s">
        <v>714</v>
      </c>
      <c r="M165" s="774">
        <v>45200</v>
      </c>
      <c r="N165" s="774">
        <v>45200</v>
      </c>
    </row>
    <row r="166" spans="1:14" s="775" customFormat="1" ht="11.25" customHeight="1" outlineLevel="2">
      <c r="A166" s="767" t="s">
        <v>665</v>
      </c>
      <c r="B166" s="767" t="s">
        <v>208</v>
      </c>
      <c r="C166" s="768" t="s">
        <v>570</v>
      </c>
      <c r="D166" s="767" t="s">
        <v>571</v>
      </c>
      <c r="E166" s="769" t="s">
        <v>694</v>
      </c>
      <c r="F166" s="767" t="s">
        <v>341</v>
      </c>
      <c r="G166" s="770">
        <v>67748811</v>
      </c>
      <c r="H166" s="771">
        <v>1605000</v>
      </c>
      <c r="I166" s="772"/>
      <c r="J166" s="772"/>
      <c r="K166" s="771">
        <v>1605000</v>
      </c>
      <c r="L166" s="773" t="s">
        <v>714</v>
      </c>
      <c r="M166" s="774">
        <v>45231</v>
      </c>
      <c r="N166" s="774">
        <v>45231</v>
      </c>
    </row>
    <row r="167" spans="1:14" s="775" customFormat="1" ht="11.25" customHeight="1" outlineLevel="2">
      <c r="A167" s="767" t="s">
        <v>665</v>
      </c>
      <c r="B167" s="767" t="s">
        <v>208</v>
      </c>
      <c r="C167" s="768" t="s">
        <v>570</v>
      </c>
      <c r="D167" s="767" t="s">
        <v>571</v>
      </c>
      <c r="E167" s="769" t="s">
        <v>694</v>
      </c>
      <c r="F167" s="767" t="s">
        <v>341</v>
      </c>
      <c r="G167" s="770">
        <v>68316105</v>
      </c>
      <c r="H167" s="771">
        <v>2671634</v>
      </c>
      <c r="I167" s="772"/>
      <c r="J167" s="772"/>
      <c r="K167" s="771">
        <v>2671634</v>
      </c>
      <c r="L167" s="773" t="s">
        <v>714</v>
      </c>
      <c r="M167" s="774">
        <v>45261</v>
      </c>
      <c r="N167" s="774">
        <v>45261</v>
      </c>
    </row>
    <row r="168" spans="1:14" s="775" customFormat="1" ht="11.25" customHeight="1" outlineLevel="2">
      <c r="A168" s="767" t="s">
        <v>665</v>
      </c>
      <c r="B168" s="767" t="s">
        <v>208</v>
      </c>
      <c r="C168" s="768" t="s">
        <v>570</v>
      </c>
      <c r="D168" s="767" t="s">
        <v>571</v>
      </c>
      <c r="E168" s="769" t="s">
        <v>694</v>
      </c>
      <c r="F168" s="767" t="s">
        <v>341</v>
      </c>
      <c r="G168" s="770">
        <v>68962664</v>
      </c>
      <c r="H168" s="771">
        <v>2671634</v>
      </c>
      <c r="I168" s="772"/>
      <c r="J168" s="772"/>
      <c r="K168" s="771">
        <v>2671634</v>
      </c>
      <c r="L168" s="773" t="s">
        <v>714</v>
      </c>
      <c r="M168" s="774">
        <v>45292</v>
      </c>
      <c r="N168" s="774">
        <v>45292</v>
      </c>
    </row>
    <row r="169" spans="1:14" s="775" customFormat="1" ht="11.25" customHeight="1" outlineLevel="2">
      <c r="A169" s="767" t="s">
        <v>665</v>
      </c>
      <c r="B169" s="767" t="s">
        <v>208</v>
      </c>
      <c r="C169" s="768" t="s">
        <v>570</v>
      </c>
      <c r="D169" s="767" t="s">
        <v>571</v>
      </c>
      <c r="E169" s="769" t="s">
        <v>694</v>
      </c>
      <c r="F169" s="767" t="s">
        <v>341</v>
      </c>
      <c r="G169" s="770">
        <v>69423570</v>
      </c>
      <c r="H169" s="771">
        <v>1764300</v>
      </c>
      <c r="I169" s="772"/>
      <c r="J169" s="772"/>
      <c r="K169" s="771">
        <v>1764300</v>
      </c>
      <c r="L169" s="773" t="s">
        <v>714</v>
      </c>
      <c r="M169" s="774">
        <v>45323</v>
      </c>
      <c r="N169" s="774">
        <v>45323</v>
      </c>
    </row>
    <row r="170" spans="1:14" s="775" customFormat="1" ht="11.25" customHeight="1" outlineLevel="2">
      <c r="A170" s="767" t="s">
        <v>665</v>
      </c>
      <c r="B170" s="767" t="s">
        <v>208</v>
      </c>
      <c r="C170" s="768" t="s">
        <v>570</v>
      </c>
      <c r="D170" s="767" t="s">
        <v>571</v>
      </c>
      <c r="E170" s="769" t="s">
        <v>694</v>
      </c>
      <c r="F170" s="767" t="s">
        <v>341</v>
      </c>
      <c r="G170" s="770">
        <v>69950820</v>
      </c>
      <c r="H170" s="771">
        <v>1764300</v>
      </c>
      <c r="I170" s="772"/>
      <c r="J170" s="772"/>
      <c r="K170" s="771">
        <v>1764300</v>
      </c>
      <c r="L170" s="773" t="s">
        <v>714</v>
      </c>
      <c r="M170" s="774">
        <v>45352</v>
      </c>
      <c r="N170" s="774">
        <v>45352</v>
      </c>
    </row>
    <row r="171" spans="1:14" s="775" customFormat="1" ht="11.25" customHeight="1" outlineLevel="2">
      <c r="A171" s="767" t="s">
        <v>665</v>
      </c>
      <c r="B171" s="767" t="s">
        <v>208</v>
      </c>
      <c r="C171" s="768" t="s">
        <v>570</v>
      </c>
      <c r="D171" s="767" t="s">
        <v>571</v>
      </c>
      <c r="E171" s="769" t="s">
        <v>694</v>
      </c>
      <c r="F171" s="767" t="s">
        <v>341</v>
      </c>
      <c r="G171" s="770">
        <v>70613373</v>
      </c>
      <c r="H171" s="771">
        <v>1764300</v>
      </c>
      <c r="I171" s="772"/>
      <c r="J171" s="772"/>
      <c r="K171" s="771">
        <v>1764300</v>
      </c>
      <c r="L171" s="773" t="s">
        <v>714</v>
      </c>
      <c r="M171" s="774">
        <v>45383</v>
      </c>
      <c r="N171" s="774">
        <v>45383</v>
      </c>
    </row>
    <row r="172" spans="1:14" s="775" customFormat="1" ht="11.25" customHeight="1" outlineLevel="2">
      <c r="A172" s="767" t="s">
        <v>665</v>
      </c>
      <c r="B172" s="767" t="s">
        <v>208</v>
      </c>
      <c r="C172" s="768" t="s">
        <v>570</v>
      </c>
      <c r="D172" s="767" t="s">
        <v>571</v>
      </c>
      <c r="E172" s="769" t="s">
        <v>694</v>
      </c>
      <c r="F172" s="767" t="s">
        <v>341</v>
      </c>
      <c r="G172" s="770">
        <v>71337095</v>
      </c>
      <c r="H172" s="771">
        <v>1676300</v>
      </c>
      <c r="I172" s="772"/>
      <c r="J172" s="772"/>
      <c r="K172" s="771">
        <v>1676300</v>
      </c>
      <c r="L172" s="773" t="s">
        <v>714</v>
      </c>
      <c r="M172" s="774">
        <v>45413</v>
      </c>
      <c r="N172" s="774">
        <v>45413</v>
      </c>
    </row>
    <row r="173" spans="1:14" s="775" customFormat="1" ht="11.25" customHeight="1" outlineLevel="2">
      <c r="A173" s="767" t="s">
        <v>665</v>
      </c>
      <c r="B173" s="767" t="s">
        <v>208</v>
      </c>
      <c r="C173" s="768" t="s">
        <v>570</v>
      </c>
      <c r="D173" s="767" t="s">
        <v>571</v>
      </c>
      <c r="E173" s="769" t="s">
        <v>694</v>
      </c>
      <c r="F173" s="767" t="s">
        <v>341</v>
      </c>
      <c r="G173" s="770">
        <v>71911334</v>
      </c>
      <c r="H173" s="771">
        <v>1676300</v>
      </c>
      <c r="I173" s="772"/>
      <c r="J173" s="772"/>
      <c r="K173" s="771">
        <v>1676300</v>
      </c>
      <c r="L173" s="773" t="s">
        <v>714</v>
      </c>
      <c r="M173" s="774">
        <v>45444</v>
      </c>
      <c r="N173" s="774">
        <v>45444</v>
      </c>
    </row>
    <row r="174" spans="1:14" s="775" customFormat="1" ht="11.25" customHeight="1" outlineLevel="2">
      <c r="A174" s="767" t="s">
        <v>665</v>
      </c>
      <c r="B174" s="767" t="s">
        <v>208</v>
      </c>
      <c r="C174" s="768" t="s">
        <v>570</v>
      </c>
      <c r="D174" s="767" t="s">
        <v>571</v>
      </c>
      <c r="E174" s="769" t="s">
        <v>694</v>
      </c>
      <c r="F174" s="767" t="s">
        <v>341</v>
      </c>
      <c r="G174" s="770">
        <v>72634071</v>
      </c>
      <c r="H174" s="771">
        <v>1676300</v>
      </c>
      <c r="I174" s="772"/>
      <c r="J174" s="772"/>
      <c r="K174" s="771">
        <v>1676300</v>
      </c>
      <c r="L174" s="773" t="s">
        <v>714</v>
      </c>
      <c r="M174" s="774">
        <v>45474</v>
      </c>
      <c r="N174" s="774">
        <v>45474</v>
      </c>
    </row>
    <row r="175" spans="1:14" s="775" customFormat="1" ht="11.25" customHeight="1" outlineLevel="2">
      <c r="A175" s="767" t="s">
        <v>665</v>
      </c>
      <c r="B175" s="767" t="s">
        <v>208</v>
      </c>
      <c r="C175" s="768" t="s">
        <v>570</v>
      </c>
      <c r="D175" s="767" t="s">
        <v>571</v>
      </c>
      <c r="E175" s="769" t="s">
        <v>694</v>
      </c>
      <c r="F175" s="767" t="s">
        <v>341</v>
      </c>
      <c r="G175" s="770">
        <v>73040719</v>
      </c>
      <c r="H175" s="771">
        <v>1676300</v>
      </c>
      <c r="I175" s="772"/>
      <c r="J175" s="772"/>
      <c r="K175" s="771">
        <v>1676300</v>
      </c>
      <c r="L175" s="773" t="s">
        <v>714</v>
      </c>
      <c r="M175" s="774">
        <v>45505</v>
      </c>
      <c r="N175" s="774">
        <v>45505</v>
      </c>
    </row>
    <row r="176" spans="1:14" s="775" customFormat="1" ht="11.25" customHeight="1" outlineLevel="2">
      <c r="A176" s="767" t="s">
        <v>665</v>
      </c>
      <c r="B176" s="767" t="s">
        <v>208</v>
      </c>
      <c r="C176" s="768" t="s">
        <v>570</v>
      </c>
      <c r="D176" s="767" t="s">
        <v>571</v>
      </c>
      <c r="E176" s="769" t="s">
        <v>694</v>
      </c>
      <c r="F176" s="767" t="s">
        <v>341</v>
      </c>
      <c r="G176" s="770">
        <v>73636962</v>
      </c>
      <c r="H176" s="771">
        <v>1676300</v>
      </c>
      <c r="I176" s="772"/>
      <c r="J176" s="772"/>
      <c r="K176" s="771">
        <v>1676300</v>
      </c>
      <c r="L176" s="773" t="s">
        <v>714</v>
      </c>
      <c r="M176" s="774">
        <v>45536</v>
      </c>
      <c r="N176" s="774">
        <v>45536</v>
      </c>
    </row>
    <row r="177" spans="1:14" s="775" customFormat="1" ht="11.25" customHeight="1" outlineLevel="2">
      <c r="A177" s="767" t="s">
        <v>665</v>
      </c>
      <c r="B177" s="767" t="s">
        <v>208</v>
      </c>
      <c r="C177" s="768" t="s">
        <v>570</v>
      </c>
      <c r="D177" s="767" t="s">
        <v>571</v>
      </c>
      <c r="E177" s="769" t="s">
        <v>694</v>
      </c>
      <c r="F177" s="767" t="s">
        <v>341</v>
      </c>
      <c r="G177" s="770">
        <v>74377999</v>
      </c>
      <c r="H177" s="771">
        <v>197500</v>
      </c>
      <c r="I177" s="772"/>
      <c r="J177" s="772"/>
      <c r="K177" s="771">
        <v>197500</v>
      </c>
      <c r="L177" s="773" t="s">
        <v>714</v>
      </c>
      <c r="M177" s="774">
        <v>45566</v>
      </c>
      <c r="N177" s="774">
        <v>45566</v>
      </c>
    </row>
    <row r="178" spans="1:14" s="775" customFormat="1" ht="11.25" customHeight="1" outlineLevel="2">
      <c r="A178" s="767" t="s">
        <v>665</v>
      </c>
      <c r="B178" s="767" t="s">
        <v>208</v>
      </c>
      <c r="C178" s="768" t="s">
        <v>570</v>
      </c>
      <c r="D178" s="767" t="s">
        <v>571</v>
      </c>
      <c r="E178" s="769" t="s">
        <v>694</v>
      </c>
      <c r="F178" s="767" t="s">
        <v>341</v>
      </c>
      <c r="G178" s="770">
        <v>74911741</v>
      </c>
      <c r="H178" s="771">
        <v>197500</v>
      </c>
      <c r="I178" s="772"/>
      <c r="J178" s="772"/>
      <c r="K178" s="771">
        <v>197500</v>
      </c>
      <c r="L178" s="773" t="s">
        <v>714</v>
      </c>
      <c r="M178" s="774">
        <v>45597</v>
      </c>
      <c r="N178" s="774">
        <v>45597</v>
      </c>
    </row>
    <row r="179" spans="1:14" s="775" customFormat="1" ht="11.25" customHeight="1" outlineLevel="1">
      <c r="A179" s="767"/>
      <c r="B179" s="865" t="s">
        <v>1324</v>
      </c>
      <c r="C179" s="768"/>
      <c r="D179" s="767"/>
      <c r="E179" s="769"/>
      <c r="F179" s="767"/>
      <c r="G179" s="770"/>
      <c r="H179" s="771">
        <f>SUBTOTAL(9,H149:H178)</f>
        <v>49826568</v>
      </c>
      <c r="I179" s="772">
        <f>SUBTOTAL(9,I149:I178)</f>
        <v>0</v>
      </c>
      <c r="J179" s="772">
        <f>SUBTOTAL(9,J149:J178)</f>
        <v>0</v>
      </c>
      <c r="K179" s="771">
        <f>SUBTOTAL(9,K149:K178)</f>
        <v>49826568</v>
      </c>
      <c r="L179" s="773"/>
      <c r="M179" s="774"/>
      <c r="N179" s="774"/>
    </row>
    <row r="180" spans="1:14" s="784" customFormat="1" ht="11.25" customHeight="1" outlineLevel="2">
      <c r="A180" s="776" t="s">
        <v>665</v>
      </c>
      <c r="B180" s="776" t="s">
        <v>681</v>
      </c>
      <c r="C180" s="777" t="s">
        <v>577</v>
      </c>
      <c r="D180" s="776" t="s">
        <v>578</v>
      </c>
      <c r="E180" s="778" t="s">
        <v>695</v>
      </c>
      <c r="F180" s="776" t="s">
        <v>341</v>
      </c>
      <c r="G180" s="779">
        <v>66628556</v>
      </c>
      <c r="H180" s="780">
        <v>633400</v>
      </c>
      <c r="I180" s="781"/>
      <c r="J180" s="781"/>
      <c r="K180" s="780">
        <v>633400</v>
      </c>
      <c r="L180" s="782" t="s">
        <v>714</v>
      </c>
      <c r="M180" s="783">
        <v>44958</v>
      </c>
      <c r="N180" s="783">
        <v>44958</v>
      </c>
    </row>
    <row r="181" spans="1:14" s="784" customFormat="1" ht="11.25" customHeight="1" outlineLevel="2">
      <c r="A181" s="776" t="s">
        <v>665</v>
      </c>
      <c r="B181" s="776" t="s">
        <v>681</v>
      </c>
      <c r="C181" s="777" t="s">
        <v>577</v>
      </c>
      <c r="D181" s="776" t="s">
        <v>578</v>
      </c>
      <c r="E181" s="778" t="s">
        <v>695</v>
      </c>
      <c r="F181" s="776" t="s">
        <v>341</v>
      </c>
      <c r="G181" s="779">
        <v>66628525</v>
      </c>
      <c r="H181" s="780">
        <v>316700</v>
      </c>
      <c r="I181" s="781"/>
      <c r="J181" s="781"/>
      <c r="K181" s="780">
        <v>316700</v>
      </c>
      <c r="L181" s="782" t="s">
        <v>714</v>
      </c>
      <c r="M181" s="783">
        <v>44958</v>
      </c>
      <c r="N181" s="783">
        <v>44958</v>
      </c>
    </row>
    <row r="182" spans="1:14" s="784" customFormat="1" ht="11.25" customHeight="1" outlineLevel="2">
      <c r="A182" s="776" t="s">
        <v>665</v>
      </c>
      <c r="B182" s="776" t="s">
        <v>681</v>
      </c>
      <c r="C182" s="777" t="s">
        <v>577</v>
      </c>
      <c r="D182" s="776" t="s">
        <v>578</v>
      </c>
      <c r="E182" s="778" t="s">
        <v>695</v>
      </c>
      <c r="F182" s="776" t="s">
        <v>341</v>
      </c>
      <c r="G182" s="779">
        <v>66634078</v>
      </c>
      <c r="H182" s="780">
        <v>633400</v>
      </c>
      <c r="I182" s="781"/>
      <c r="J182" s="781"/>
      <c r="K182" s="780">
        <v>633400</v>
      </c>
      <c r="L182" s="782" t="s">
        <v>714</v>
      </c>
      <c r="M182" s="783">
        <v>44986</v>
      </c>
      <c r="N182" s="783">
        <v>44986</v>
      </c>
    </row>
    <row r="183" spans="1:14" s="784" customFormat="1" ht="11.25" customHeight="1" outlineLevel="2">
      <c r="A183" s="776" t="s">
        <v>665</v>
      </c>
      <c r="B183" s="776" t="s">
        <v>681</v>
      </c>
      <c r="C183" s="777" t="s">
        <v>577</v>
      </c>
      <c r="D183" s="776" t="s">
        <v>578</v>
      </c>
      <c r="E183" s="778" t="s">
        <v>695</v>
      </c>
      <c r="F183" s="776" t="s">
        <v>341</v>
      </c>
      <c r="G183" s="779">
        <v>66628792</v>
      </c>
      <c r="H183" s="780">
        <v>316700</v>
      </c>
      <c r="I183" s="781"/>
      <c r="J183" s="781"/>
      <c r="K183" s="780">
        <v>316700</v>
      </c>
      <c r="L183" s="782" t="s">
        <v>714</v>
      </c>
      <c r="M183" s="783">
        <v>44986</v>
      </c>
      <c r="N183" s="783">
        <v>44986</v>
      </c>
    </row>
    <row r="184" spans="1:14" s="784" customFormat="1" ht="11.25" customHeight="1" outlineLevel="2">
      <c r="A184" s="776" t="s">
        <v>665</v>
      </c>
      <c r="B184" s="776" t="s">
        <v>681</v>
      </c>
      <c r="C184" s="777" t="s">
        <v>577</v>
      </c>
      <c r="D184" s="776" t="s">
        <v>578</v>
      </c>
      <c r="E184" s="778" t="s">
        <v>695</v>
      </c>
      <c r="F184" s="776" t="s">
        <v>341</v>
      </c>
      <c r="G184" s="779">
        <v>66635359</v>
      </c>
      <c r="H184" s="780">
        <v>633400</v>
      </c>
      <c r="I184" s="781"/>
      <c r="J184" s="781"/>
      <c r="K184" s="780">
        <v>633400</v>
      </c>
      <c r="L184" s="782" t="s">
        <v>714</v>
      </c>
      <c r="M184" s="783">
        <v>45017</v>
      </c>
      <c r="N184" s="783">
        <v>45017</v>
      </c>
    </row>
    <row r="185" spans="1:14" s="784" customFormat="1" ht="11.25" customHeight="1" outlineLevel="2">
      <c r="A185" s="776" t="s">
        <v>665</v>
      </c>
      <c r="B185" s="776" t="s">
        <v>681</v>
      </c>
      <c r="C185" s="777" t="s">
        <v>577</v>
      </c>
      <c r="D185" s="776" t="s">
        <v>578</v>
      </c>
      <c r="E185" s="778" t="s">
        <v>695</v>
      </c>
      <c r="F185" s="776" t="s">
        <v>341</v>
      </c>
      <c r="G185" s="779">
        <v>66635555</v>
      </c>
      <c r="H185" s="780">
        <v>316700</v>
      </c>
      <c r="I185" s="781"/>
      <c r="J185" s="781"/>
      <c r="K185" s="780">
        <v>316700</v>
      </c>
      <c r="L185" s="782" t="s">
        <v>714</v>
      </c>
      <c r="M185" s="783">
        <v>45017</v>
      </c>
      <c r="N185" s="783">
        <v>45017</v>
      </c>
    </row>
    <row r="186" spans="1:14" s="784" customFormat="1" ht="11.25" customHeight="1" outlineLevel="2">
      <c r="A186" s="776" t="s">
        <v>665</v>
      </c>
      <c r="B186" s="776" t="s">
        <v>681</v>
      </c>
      <c r="C186" s="777" t="s">
        <v>577</v>
      </c>
      <c r="D186" s="776" t="s">
        <v>578</v>
      </c>
      <c r="E186" s="778" t="s">
        <v>695</v>
      </c>
      <c r="F186" s="776" t="s">
        <v>341</v>
      </c>
      <c r="G186" s="779">
        <v>66635991</v>
      </c>
      <c r="H186" s="780">
        <v>633400</v>
      </c>
      <c r="I186" s="781"/>
      <c r="J186" s="781"/>
      <c r="K186" s="780">
        <v>633400</v>
      </c>
      <c r="L186" s="782" t="s">
        <v>714</v>
      </c>
      <c r="M186" s="783">
        <v>45047</v>
      </c>
      <c r="N186" s="783">
        <v>45047</v>
      </c>
    </row>
    <row r="187" spans="1:14" s="784" customFormat="1" ht="11.25" customHeight="1" outlineLevel="2">
      <c r="A187" s="776" t="s">
        <v>665</v>
      </c>
      <c r="B187" s="776" t="s">
        <v>681</v>
      </c>
      <c r="C187" s="777" t="s">
        <v>577</v>
      </c>
      <c r="D187" s="776" t="s">
        <v>578</v>
      </c>
      <c r="E187" s="778" t="s">
        <v>695</v>
      </c>
      <c r="F187" s="776" t="s">
        <v>341</v>
      </c>
      <c r="G187" s="779">
        <v>66636059</v>
      </c>
      <c r="H187" s="780">
        <v>316700</v>
      </c>
      <c r="I187" s="781"/>
      <c r="J187" s="781"/>
      <c r="K187" s="780">
        <v>316700</v>
      </c>
      <c r="L187" s="782" t="s">
        <v>714</v>
      </c>
      <c r="M187" s="783">
        <v>45047</v>
      </c>
      <c r="N187" s="783">
        <v>45047</v>
      </c>
    </row>
    <row r="188" spans="1:14" s="784" customFormat="1" ht="11.25" customHeight="1" outlineLevel="2">
      <c r="A188" s="776" t="s">
        <v>665</v>
      </c>
      <c r="B188" s="776" t="s">
        <v>681</v>
      </c>
      <c r="C188" s="777" t="s">
        <v>577</v>
      </c>
      <c r="D188" s="776" t="s">
        <v>578</v>
      </c>
      <c r="E188" s="778" t="s">
        <v>695</v>
      </c>
      <c r="F188" s="776" t="s">
        <v>341</v>
      </c>
      <c r="G188" s="779">
        <v>66641080</v>
      </c>
      <c r="H188" s="780">
        <v>1459140</v>
      </c>
      <c r="I188" s="781"/>
      <c r="J188" s="781"/>
      <c r="K188" s="780">
        <v>1459140</v>
      </c>
      <c r="L188" s="782" t="s">
        <v>714</v>
      </c>
      <c r="M188" s="783">
        <v>45078</v>
      </c>
      <c r="N188" s="783">
        <v>45078</v>
      </c>
    </row>
    <row r="189" spans="1:14" s="784" customFormat="1" ht="11.25" customHeight="1" outlineLevel="2">
      <c r="A189" s="776" t="s">
        <v>665</v>
      </c>
      <c r="B189" s="776" t="s">
        <v>681</v>
      </c>
      <c r="C189" s="777" t="s">
        <v>577</v>
      </c>
      <c r="D189" s="776" t="s">
        <v>578</v>
      </c>
      <c r="E189" s="778" t="s">
        <v>695</v>
      </c>
      <c r="F189" s="776" t="s">
        <v>341</v>
      </c>
      <c r="G189" s="779">
        <v>66640966</v>
      </c>
      <c r="H189" s="780">
        <v>316700</v>
      </c>
      <c r="I189" s="781"/>
      <c r="J189" s="781"/>
      <c r="K189" s="780">
        <v>316700</v>
      </c>
      <c r="L189" s="782" t="s">
        <v>714</v>
      </c>
      <c r="M189" s="783">
        <v>45078</v>
      </c>
      <c r="N189" s="783">
        <v>45078</v>
      </c>
    </row>
    <row r="190" spans="1:14" s="784" customFormat="1" ht="11.25" customHeight="1" outlineLevel="2">
      <c r="A190" s="776" t="s">
        <v>665</v>
      </c>
      <c r="B190" s="776" t="s">
        <v>681</v>
      </c>
      <c r="C190" s="777" t="s">
        <v>577</v>
      </c>
      <c r="D190" s="776" t="s">
        <v>578</v>
      </c>
      <c r="E190" s="778" t="s">
        <v>695</v>
      </c>
      <c r="F190" s="776" t="s">
        <v>341</v>
      </c>
      <c r="G190" s="779">
        <v>66641231</v>
      </c>
      <c r="H190" s="780">
        <v>316700</v>
      </c>
      <c r="I190" s="781"/>
      <c r="J190" s="781"/>
      <c r="K190" s="780">
        <v>316700</v>
      </c>
      <c r="L190" s="782" t="s">
        <v>714</v>
      </c>
      <c r="M190" s="783">
        <v>45108</v>
      </c>
      <c r="N190" s="783">
        <v>45108</v>
      </c>
    </row>
    <row r="191" spans="1:14" s="784" customFormat="1" ht="11.25" customHeight="1" outlineLevel="2">
      <c r="A191" s="776" t="s">
        <v>665</v>
      </c>
      <c r="B191" s="776" t="s">
        <v>681</v>
      </c>
      <c r="C191" s="777" t="s">
        <v>577</v>
      </c>
      <c r="D191" s="776" t="s">
        <v>578</v>
      </c>
      <c r="E191" s="778" t="s">
        <v>695</v>
      </c>
      <c r="F191" s="776" t="s">
        <v>341</v>
      </c>
      <c r="G191" s="779">
        <v>66641331</v>
      </c>
      <c r="H191" s="780">
        <v>316700</v>
      </c>
      <c r="I191" s="781"/>
      <c r="J191" s="781"/>
      <c r="K191" s="780">
        <v>316700</v>
      </c>
      <c r="L191" s="782" t="s">
        <v>714</v>
      </c>
      <c r="M191" s="783">
        <v>45108</v>
      </c>
      <c r="N191" s="783">
        <v>45108</v>
      </c>
    </row>
    <row r="192" spans="1:14" s="784" customFormat="1" ht="11.25" customHeight="1" outlineLevel="2">
      <c r="A192" s="776" t="s">
        <v>665</v>
      </c>
      <c r="B192" s="776" t="s">
        <v>681</v>
      </c>
      <c r="C192" s="777" t="s">
        <v>577</v>
      </c>
      <c r="D192" s="776" t="s">
        <v>578</v>
      </c>
      <c r="E192" s="778" t="s">
        <v>695</v>
      </c>
      <c r="F192" s="776" t="s">
        <v>341</v>
      </c>
      <c r="G192" s="779">
        <v>66641763</v>
      </c>
      <c r="H192" s="780">
        <v>544100</v>
      </c>
      <c r="I192" s="781"/>
      <c r="J192" s="781"/>
      <c r="K192" s="780">
        <v>544100</v>
      </c>
      <c r="L192" s="782" t="s">
        <v>714</v>
      </c>
      <c r="M192" s="783">
        <v>45139</v>
      </c>
      <c r="N192" s="783">
        <v>45139</v>
      </c>
    </row>
    <row r="193" spans="1:14" s="784" customFormat="1" ht="11.25" customHeight="1" outlineLevel="2">
      <c r="A193" s="776" t="s">
        <v>665</v>
      </c>
      <c r="B193" s="776" t="s">
        <v>681</v>
      </c>
      <c r="C193" s="777" t="s">
        <v>577</v>
      </c>
      <c r="D193" s="776" t="s">
        <v>578</v>
      </c>
      <c r="E193" s="778" t="s">
        <v>695</v>
      </c>
      <c r="F193" s="776" t="s">
        <v>341</v>
      </c>
      <c r="G193" s="779">
        <v>66641914</v>
      </c>
      <c r="H193" s="780">
        <v>316700</v>
      </c>
      <c r="I193" s="781"/>
      <c r="J193" s="781"/>
      <c r="K193" s="780">
        <v>316700</v>
      </c>
      <c r="L193" s="782" t="s">
        <v>714</v>
      </c>
      <c r="M193" s="783">
        <v>45139</v>
      </c>
      <c r="N193" s="783">
        <v>45139</v>
      </c>
    </row>
    <row r="194" spans="1:14" s="784" customFormat="1" ht="11.25" customHeight="1" outlineLevel="2">
      <c r="A194" s="776" t="s">
        <v>665</v>
      </c>
      <c r="B194" s="776" t="s">
        <v>681</v>
      </c>
      <c r="C194" s="777" t="s">
        <v>577</v>
      </c>
      <c r="D194" s="776" t="s">
        <v>578</v>
      </c>
      <c r="E194" s="778" t="s">
        <v>695</v>
      </c>
      <c r="F194" s="776" t="s">
        <v>341</v>
      </c>
      <c r="G194" s="779">
        <v>66642130</v>
      </c>
      <c r="H194" s="780">
        <v>316700</v>
      </c>
      <c r="I194" s="781"/>
      <c r="J194" s="781"/>
      <c r="K194" s="780">
        <v>316700</v>
      </c>
      <c r="L194" s="782" t="s">
        <v>714</v>
      </c>
      <c r="M194" s="783">
        <v>45170</v>
      </c>
      <c r="N194" s="783">
        <v>45170</v>
      </c>
    </row>
    <row r="195" spans="1:14" s="784" customFormat="1" ht="11.25" customHeight="1" outlineLevel="2">
      <c r="A195" s="776" t="s">
        <v>665</v>
      </c>
      <c r="B195" s="776" t="s">
        <v>681</v>
      </c>
      <c r="C195" s="777" t="s">
        <v>577</v>
      </c>
      <c r="D195" s="776" t="s">
        <v>578</v>
      </c>
      <c r="E195" s="778" t="s">
        <v>695</v>
      </c>
      <c r="F195" s="776" t="s">
        <v>341</v>
      </c>
      <c r="G195" s="779">
        <v>67096887</v>
      </c>
      <c r="H195" s="780">
        <v>316700</v>
      </c>
      <c r="I195" s="781"/>
      <c r="J195" s="781"/>
      <c r="K195" s="780">
        <v>316700</v>
      </c>
      <c r="L195" s="782" t="s">
        <v>714</v>
      </c>
      <c r="M195" s="783">
        <v>45200</v>
      </c>
      <c r="N195" s="783">
        <v>45200</v>
      </c>
    </row>
    <row r="196" spans="1:14" s="784" customFormat="1" ht="11.25" customHeight="1" outlineLevel="2">
      <c r="A196" s="776" t="s">
        <v>665</v>
      </c>
      <c r="B196" s="776" t="s">
        <v>681</v>
      </c>
      <c r="C196" s="777" t="s">
        <v>577</v>
      </c>
      <c r="D196" s="776" t="s">
        <v>578</v>
      </c>
      <c r="E196" s="778" t="s">
        <v>695</v>
      </c>
      <c r="F196" s="776" t="s">
        <v>341</v>
      </c>
      <c r="G196" s="779">
        <v>67748811</v>
      </c>
      <c r="H196" s="780">
        <v>316700</v>
      </c>
      <c r="I196" s="781"/>
      <c r="J196" s="781"/>
      <c r="K196" s="780">
        <v>316700</v>
      </c>
      <c r="L196" s="782" t="s">
        <v>714</v>
      </c>
      <c r="M196" s="783">
        <v>45231</v>
      </c>
      <c r="N196" s="783">
        <v>45231</v>
      </c>
    </row>
    <row r="197" spans="1:14" s="784" customFormat="1" ht="11.25" customHeight="1" outlineLevel="2">
      <c r="A197" s="776" t="s">
        <v>665</v>
      </c>
      <c r="B197" s="776" t="s">
        <v>681</v>
      </c>
      <c r="C197" s="777" t="s">
        <v>577</v>
      </c>
      <c r="D197" s="776" t="s">
        <v>578</v>
      </c>
      <c r="E197" s="778" t="s">
        <v>695</v>
      </c>
      <c r="F197" s="776" t="s">
        <v>341</v>
      </c>
      <c r="G197" s="779">
        <v>68316105</v>
      </c>
      <c r="H197" s="780">
        <v>316700</v>
      </c>
      <c r="I197" s="781"/>
      <c r="J197" s="781"/>
      <c r="K197" s="780">
        <v>316700</v>
      </c>
      <c r="L197" s="782" t="s">
        <v>714</v>
      </c>
      <c r="M197" s="783">
        <v>45261</v>
      </c>
      <c r="N197" s="783">
        <v>45261</v>
      </c>
    </row>
    <row r="198" spans="1:14" s="784" customFormat="1" ht="11.25" customHeight="1" outlineLevel="2">
      <c r="A198" s="776" t="s">
        <v>665</v>
      </c>
      <c r="B198" s="776" t="s">
        <v>681</v>
      </c>
      <c r="C198" s="777" t="s">
        <v>577</v>
      </c>
      <c r="D198" s="776" t="s">
        <v>578</v>
      </c>
      <c r="E198" s="778" t="s">
        <v>695</v>
      </c>
      <c r="F198" s="776" t="s">
        <v>341</v>
      </c>
      <c r="G198" s="779">
        <v>68962664</v>
      </c>
      <c r="H198" s="780">
        <v>354900</v>
      </c>
      <c r="I198" s="781"/>
      <c r="J198" s="781"/>
      <c r="K198" s="780">
        <v>354900</v>
      </c>
      <c r="L198" s="782" t="s">
        <v>714</v>
      </c>
      <c r="M198" s="783">
        <v>45292</v>
      </c>
      <c r="N198" s="783">
        <v>45292</v>
      </c>
    </row>
    <row r="199" spans="1:14" s="784" customFormat="1" ht="11.25" customHeight="1" outlineLevel="2">
      <c r="A199" s="776" t="s">
        <v>665</v>
      </c>
      <c r="B199" s="776" t="s">
        <v>681</v>
      </c>
      <c r="C199" s="777" t="s">
        <v>577</v>
      </c>
      <c r="D199" s="776" t="s">
        <v>578</v>
      </c>
      <c r="E199" s="778" t="s">
        <v>695</v>
      </c>
      <c r="F199" s="776" t="s">
        <v>341</v>
      </c>
      <c r="G199" s="779">
        <v>69423570</v>
      </c>
      <c r="H199" s="780">
        <v>354900</v>
      </c>
      <c r="I199" s="781"/>
      <c r="J199" s="781"/>
      <c r="K199" s="780">
        <v>354900</v>
      </c>
      <c r="L199" s="782" t="s">
        <v>714</v>
      </c>
      <c r="M199" s="783">
        <v>45323</v>
      </c>
      <c r="N199" s="783">
        <v>45323</v>
      </c>
    </row>
    <row r="200" spans="1:14" s="784" customFormat="1" ht="11.25" customHeight="1" outlineLevel="2">
      <c r="A200" s="776" t="s">
        <v>665</v>
      </c>
      <c r="B200" s="776" t="s">
        <v>681</v>
      </c>
      <c r="C200" s="777" t="s">
        <v>577</v>
      </c>
      <c r="D200" s="776" t="s">
        <v>578</v>
      </c>
      <c r="E200" s="778" t="s">
        <v>695</v>
      </c>
      <c r="F200" s="776" t="s">
        <v>341</v>
      </c>
      <c r="G200" s="779">
        <v>69950820</v>
      </c>
      <c r="H200" s="780">
        <v>354900</v>
      </c>
      <c r="I200" s="781"/>
      <c r="J200" s="781"/>
      <c r="K200" s="780">
        <v>354900</v>
      </c>
      <c r="L200" s="782" t="s">
        <v>714</v>
      </c>
      <c r="M200" s="783">
        <v>45352</v>
      </c>
      <c r="N200" s="783">
        <v>45352</v>
      </c>
    </row>
    <row r="201" spans="1:14" s="784" customFormat="1" ht="11.25" customHeight="1" outlineLevel="2">
      <c r="A201" s="776" t="s">
        <v>665</v>
      </c>
      <c r="B201" s="776" t="s">
        <v>681</v>
      </c>
      <c r="C201" s="777" t="s">
        <v>577</v>
      </c>
      <c r="D201" s="776" t="s">
        <v>578</v>
      </c>
      <c r="E201" s="778" t="s">
        <v>695</v>
      </c>
      <c r="F201" s="776" t="s">
        <v>341</v>
      </c>
      <c r="G201" s="779">
        <v>70613373</v>
      </c>
      <c r="H201" s="780">
        <v>354900</v>
      </c>
      <c r="I201" s="781"/>
      <c r="J201" s="781"/>
      <c r="K201" s="780">
        <v>354900</v>
      </c>
      <c r="L201" s="782" t="s">
        <v>714</v>
      </c>
      <c r="M201" s="783">
        <v>45383</v>
      </c>
      <c r="N201" s="783">
        <v>45383</v>
      </c>
    </row>
    <row r="202" spans="1:14" s="784" customFormat="1" ht="11.25" customHeight="1" outlineLevel="2">
      <c r="A202" s="776" t="s">
        <v>665</v>
      </c>
      <c r="B202" s="776" t="s">
        <v>681</v>
      </c>
      <c r="C202" s="777" t="s">
        <v>577</v>
      </c>
      <c r="D202" s="776" t="s">
        <v>578</v>
      </c>
      <c r="E202" s="778" t="s">
        <v>695</v>
      </c>
      <c r="F202" s="776" t="s">
        <v>341</v>
      </c>
      <c r="G202" s="779">
        <v>71337095</v>
      </c>
      <c r="H202" s="780">
        <v>354900</v>
      </c>
      <c r="I202" s="781"/>
      <c r="J202" s="781"/>
      <c r="K202" s="780">
        <v>354900</v>
      </c>
      <c r="L202" s="782" t="s">
        <v>714</v>
      </c>
      <c r="M202" s="783">
        <v>45413</v>
      </c>
      <c r="N202" s="783">
        <v>45413</v>
      </c>
    </row>
    <row r="203" spans="1:14" s="784" customFormat="1" ht="11.25" customHeight="1" outlineLevel="2">
      <c r="A203" s="776" t="s">
        <v>665</v>
      </c>
      <c r="B203" s="776" t="s">
        <v>681</v>
      </c>
      <c r="C203" s="777" t="s">
        <v>577</v>
      </c>
      <c r="D203" s="776" t="s">
        <v>578</v>
      </c>
      <c r="E203" s="778" t="s">
        <v>695</v>
      </c>
      <c r="F203" s="776" t="s">
        <v>341</v>
      </c>
      <c r="G203" s="779">
        <v>71911334</v>
      </c>
      <c r="H203" s="780">
        <v>354900</v>
      </c>
      <c r="I203" s="781"/>
      <c r="J203" s="781"/>
      <c r="K203" s="780">
        <v>354900</v>
      </c>
      <c r="L203" s="782" t="s">
        <v>714</v>
      </c>
      <c r="M203" s="783">
        <v>45444</v>
      </c>
      <c r="N203" s="783">
        <v>45444</v>
      </c>
    </row>
    <row r="204" spans="1:14" s="784" customFormat="1" ht="11.25" customHeight="1" outlineLevel="2">
      <c r="A204" s="776" t="s">
        <v>665</v>
      </c>
      <c r="B204" s="776" t="s">
        <v>681</v>
      </c>
      <c r="C204" s="777" t="s">
        <v>577</v>
      </c>
      <c r="D204" s="776" t="s">
        <v>578</v>
      </c>
      <c r="E204" s="778" t="s">
        <v>695</v>
      </c>
      <c r="F204" s="776" t="s">
        <v>341</v>
      </c>
      <c r="G204" s="779">
        <v>72634071</v>
      </c>
      <c r="H204" s="780">
        <v>354900</v>
      </c>
      <c r="I204" s="781"/>
      <c r="J204" s="781"/>
      <c r="K204" s="780">
        <v>354900</v>
      </c>
      <c r="L204" s="782" t="s">
        <v>714</v>
      </c>
      <c r="M204" s="783">
        <v>45474</v>
      </c>
      <c r="N204" s="783">
        <v>45474</v>
      </c>
    </row>
    <row r="205" spans="1:14" s="784" customFormat="1" ht="11.25" customHeight="1" outlineLevel="2">
      <c r="A205" s="776" t="s">
        <v>665</v>
      </c>
      <c r="B205" s="776" t="s">
        <v>681</v>
      </c>
      <c r="C205" s="777" t="s">
        <v>577</v>
      </c>
      <c r="D205" s="776" t="s">
        <v>578</v>
      </c>
      <c r="E205" s="778" t="s">
        <v>695</v>
      </c>
      <c r="F205" s="776" t="s">
        <v>341</v>
      </c>
      <c r="G205" s="779">
        <v>73040719</v>
      </c>
      <c r="H205" s="780">
        <v>354900</v>
      </c>
      <c r="I205" s="781"/>
      <c r="J205" s="781"/>
      <c r="K205" s="780">
        <v>354900</v>
      </c>
      <c r="L205" s="782" t="s">
        <v>714</v>
      </c>
      <c r="M205" s="783">
        <v>45505</v>
      </c>
      <c r="N205" s="783">
        <v>45505</v>
      </c>
    </row>
    <row r="206" spans="1:14" s="784" customFormat="1" ht="11.25" customHeight="1" outlineLevel="1">
      <c r="A206" s="776"/>
      <c r="B206" s="866" t="s">
        <v>1325</v>
      </c>
      <c r="C206" s="777"/>
      <c r="D206" s="776"/>
      <c r="E206" s="778"/>
      <c r="F206" s="776"/>
      <c r="G206" s="779"/>
      <c r="H206" s="780">
        <f>SUBTOTAL(9,H180:H205)</f>
        <v>11176440</v>
      </c>
      <c r="I206" s="781">
        <f>SUBTOTAL(9,I180:I205)</f>
        <v>0</v>
      </c>
      <c r="J206" s="781">
        <f>SUBTOTAL(9,J180:J205)</f>
        <v>0</v>
      </c>
      <c r="K206" s="780">
        <f>SUBTOTAL(9,K180:K205)</f>
        <v>11176440</v>
      </c>
      <c r="L206" s="782"/>
      <c r="M206" s="783"/>
      <c r="N206" s="783"/>
    </row>
    <row r="207" spans="1:14" s="793" customFormat="1" ht="11.25" customHeight="1" outlineLevel="2">
      <c r="A207" s="785" t="s">
        <v>665</v>
      </c>
      <c r="B207" s="785" t="s">
        <v>242</v>
      </c>
      <c r="C207" s="786" t="s">
        <v>588</v>
      </c>
      <c r="D207" s="785" t="s">
        <v>589</v>
      </c>
      <c r="E207" s="787" t="s">
        <v>694</v>
      </c>
      <c r="F207" s="785" t="s">
        <v>341</v>
      </c>
      <c r="G207" s="788">
        <v>66628556</v>
      </c>
      <c r="H207" s="789">
        <v>839300</v>
      </c>
      <c r="I207" s="790"/>
      <c r="J207" s="790"/>
      <c r="K207" s="789">
        <v>839300</v>
      </c>
      <c r="L207" s="791" t="s">
        <v>714</v>
      </c>
      <c r="M207" s="792">
        <v>44958</v>
      </c>
      <c r="N207" s="792">
        <v>44958</v>
      </c>
    </row>
    <row r="208" spans="1:14" s="793" customFormat="1" ht="11.25" customHeight="1" outlineLevel="2">
      <c r="A208" s="785" t="s">
        <v>665</v>
      </c>
      <c r="B208" s="785" t="s">
        <v>242</v>
      </c>
      <c r="C208" s="786" t="s">
        <v>588</v>
      </c>
      <c r="D208" s="785" t="s">
        <v>589</v>
      </c>
      <c r="E208" s="787" t="s">
        <v>694</v>
      </c>
      <c r="F208" s="785" t="s">
        <v>341</v>
      </c>
      <c r="G208" s="788">
        <v>66634078</v>
      </c>
      <c r="H208" s="789">
        <v>839300</v>
      </c>
      <c r="I208" s="790"/>
      <c r="J208" s="790"/>
      <c r="K208" s="789">
        <v>839300</v>
      </c>
      <c r="L208" s="791" t="s">
        <v>714</v>
      </c>
      <c r="M208" s="792">
        <v>44986</v>
      </c>
      <c r="N208" s="792">
        <v>44986</v>
      </c>
    </row>
    <row r="209" spans="1:14" s="793" customFormat="1" ht="11.25" customHeight="1" outlineLevel="2">
      <c r="A209" s="785" t="s">
        <v>665</v>
      </c>
      <c r="B209" s="785" t="s">
        <v>242</v>
      </c>
      <c r="C209" s="786" t="s">
        <v>588</v>
      </c>
      <c r="D209" s="785" t="s">
        <v>589</v>
      </c>
      <c r="E209" s="787" t="s">
        <v>694</v>
      </c>
      <c r="F209" s="785" t="s">
        <v>341</v>
      </c>
      <c r="G209" s="788">
        <v>66635359</v>
      </c>
      <c r="H209" s="789">
        <v>839300</v>
      </c>
      <c r="I209" s="790"/>
      <c r="J209" s="790"/>
      <c r="K209" s="789">
        <v>839300</v>
      </c>
      <c r="L209" s="791" t="s">
        <v>714</v>
      </c>
      <c r="M209" s="792">
        <v>45017</v>
      </c>
      <c r="N209" s="792">
        <v>45017</v>
      </c>
    </row>
    <row r="210" spans="1:14" s="793" customFormat="1" ht="11.25" customHeight="1" outlineLevel="2">
      <c r="A210" s="785" t="s">
        <v>665</v>
      </c>
      <c r="B210" s="785" t="s">
        <v>242</v>
      </c>
      <c r="C210" s="786" t="s">
        <v>588</v>
      </c>
      <c r="D210" s="785" t="s">
        <v>589</v>
      </c>
      <c r="E210" s="787" t="s">
        <v>694</v>
      </c>
      <c r="F210" s="785" t="s">
        <v>341</v>
      </c>
      <c r="G210" s="788">
        <v>66635991</v>
      </c>
      <c r="H210" s="789">
        <v>839300</v>
      </c>
      <c r="I210" s="790"/>
      <c r="J210" s="790"/>
      <c r="K210" s="789">
        <v>839300</v>
      </c>
      <c r="L210" s="791" t="s">
        <v>714</v>
      </c>
      <c r="M210" s="792">
        <v>45047</v>
      </c>
      <c r="N210" s="792">
        <v>45047</v>
      </c>
    </row>
    <row r="211" spans="1:14" s="793" customFormat="1" ht="11.25" customHeight="1" outlineLevel="2">
      <c r="A211" s="785" t="s">
        <v>665</v>
      </c>
      <c r="B211" s="785" t="s">
        <v>242</v>
      </c>
      <c r="C211" s="786" t="s">
        <v>588</v>
      </c>
      <c r="D211" s="785" t="s">
        <v>589</v>
      </c>
      <c r="E211" s="787" t="s">
        <v>694</v>
      </c>
      <c r="F211" s="785" t="s">
        <v>341</v>
      </c>
      <c r="G211" s="788">
        <v>66641080</v>
      </c>
      <c r="H211" s="789">
        <v>839300</v>
      </c>
      <c r="I211" s="790"/>
      <c r="J211" s="790"/>
      <c r="K211" s="789">
        <v>839300</v>
      </c>
      <c r="L211" s="791" t="s">
        <v>714</v>
      </c>
      <c r="M211" s="792">
        <v>45078</v>
      </c>
      <c r="N211" s="792">
        <v>45078</v>
      </c>
    </row>
    <row r="212" spans="1:14" s="793" customFormat="1" ht="11.25" customHeight="1" outlineLevel="2">
      <c r="A212" s="785" t="s">
        <v>665</v>
      </c>
      <c r="B212" s="785" t="s">
        <v>242</v>
      </c>
      <c r="C212" s="786" t="s">
        <v>588</v>
      </c>
      <c r="D212" s="785" t="s">
        <v>589</v>
      </c>
      <c r="E212" s="787" t="s">
        <v>694</v>
      </c>
      <c r="F212" s="785" t="s">
        <v>341</v>
      </c>
      <c r="G212" s="788">
        <v>66641331</v>
      </c>
      <c r="H212" s="789">
        <v>839300</v>
      </c>
      <c r="I212" s="790"/>
      <c r="J212" s="790"/>
      <c r="K212" s="789">
        <v>839300</v>
      </c>
      <c r="L212" s="791" t="s">
        <v>714</v>
      </c>
      <c r="M212" s="792">
        <v>45108</v>
      </c>
      <c r="N212" s="792">
        <v>45108</v>
      </c>
    </row>
    <row r="213" spans="1:14" s="793" customFormat="1" ht="11.25" customHeight="1" outlineLevel="2">
      <c r="A213" s="785" t="s">
        <v>665</v>
      </c>
      <c r="B213" s="785" t="s">
        <v>242</v>
      </c>
      <c r="C213" s="786" t="s">
        <v>588</v>
      </c>
      <c r="D213" s="785" t="s">
        <v>589</v>
      </c>
      <c r="E213" s="787" t="s">
        <v>694</v>
      </c>
      <c r="F213" s="785" t="s">
        <v>341</v>
      </c>
      <c r="G213" s="788">
        <v>66641914</v>
      </c>
      <c r="H213" s="789">
        <v>839300</v>
      </c>
      <c r="I213" s="790"/>
      <c r="J213" s="790"/>
      <c r="K213" s="789">
        <v>839300</v>
      </c>
      <c r="L213" s="791" t="s">
        <v>714</v>
      </c>
      <c r="M213" s="792">
        <v>45139</v>
      </c>
      <c r="N213" s="792">
        <v>45139</v>
      </c>
    </row>
    <row r="214" spans="1:14" s="793" customFormat="1" ht="11.25" customHeight="1" outlineLevel="2">
      <c r="A214" s="785" t="s">
        <v>665</v>
      </c>
      <c r="B214" s="785" t="s">
        <v>242</v>
      </c>
      <c r="C214" s="786" t="s">
        <v>588</v>
      </c>
      <c r="D214" s="785" t="s">
        <v>589</v>
      </c>
      <c r="E214" s="787" t="s">
        <v>694</v>
      </c>
      <c r="F214" s="785" t="s">
        <v>341</v>
      </c>
      <c r="G214" s="788">
        <v>66642130</v>
      </c>
      <c r="H214" s="789">
        <v>839300</v>
      </c>
      <c r="I214" s="790"/>
      <c r="J214" s="790"/>
      <c r="K214" s="789">
        <v>839300</v>
      </c>
      <c r="L214" s="791" t="s">
        <v>714</v>
      </c>
      <c r="M214" s="792">
        <v>45170</v>
      </c>
      <c r="N214" s="792">
        <v>45170</v>
      </c>
    </row>
    <row r="215" spans="1:14" s="793" customFormat="1" ht="11.25" customHeight="1" outlineLevel="2">
      <c r="A215" s="785" t="s">
        <v>665</v>
      </c>
      <c r="B215" s="785" t="s">
        <v>242</v>
      </c>
      <c r="C215" s="786" t="s">
        <v>588</v>
      </c>
      <c r="D215" s="785" t="s">
        <v>589</v>
      </c>
      <c r="E215" s="787" t="s">
        <v>694</v>
      </c>
      <c r="F215" s="785" t="s">
        <v>341</v>
      </c>
      <c r="G215" s="788">
        <v>67096887</v>
      </c>
      <c r="H215" s="789">
        <v>1794853</v>
      </c>
      <c r="I215" s="790"/>
      <c r="J215" s="790"/>
      <c r="K215" s="789">
        <v>1794853</v>
      </c>
      <c r="L215" s="791" t="s">
        <v>714</v>
      </c>
      <c r="M215" s="792">
        <v>45200</v>
      </c>
      <c r="N215" s="792">
        <v>45200</v>
      </c>
    </row>
    <row r="216" spans="1:14" s="793" customFormat="1" ht="11.25" customHeight="1" outlineLevel="2">
      <c r="A216" s="785" t="s">
        <v>665</v>
      </c>
      <c r="B216" s="785" t="s">
        <v>242</v>
      </c>
      <c r="C216" s="786" t="s">
        <v>588</v>
      </c>
      <c r="D216" s="785" t="s">
        <v>589</v>
      </c>
      <c r="E216" s="787" t="s">
        <v>694</v>
      </c>
      <c r="F216" s="785" t="s">
        <v>341</v>
      </c>
      <c r="G216" s="788">
        <v>67748811</v>
      </c>
      <c r="H216" s="789">
        <v>1794853</v>
      </c>
      <c r="I216" s="790"/>
      <c r="J216" s="790"/>
      <c r="K216" s="789">
        <v>1794853</v>
      </c>
      <c r="L216" s="791" t="s">
        <v>714</v>
      </c>
      <c r="M216" s="792">
        <v>45231</v>
      </c>
      <c r="N216" s="792">
        <v>45231</v>
      </c>
    </row>
    <row r="217" spans="1:14" s="793" customFormat="1" ht="11.25" customHeight="1" outlineLevel="2">
      <c r="A217" s="785" t="s">
        <v>665</v>
      </c>
      <c r="B217" s="785" t="s">
        <v>242</v>
      </c>
      <c r="C217" s="786" t="s">
        <v>588</v>
      </c>
      <c r="D217" s="785" t="s">
        <v>589</v>
      </c>
      <c r="E217" s="787" t="s">
        <v>694</v>
      </c>
      <c r="F217" s="785" t="s">
        <v>341</v>
      </c>
      <c r="G217" s="788">
        <v>68316105</v>
      </c>
      <c r="H217" s="789">
        <v>1794853</v>
      </c>
      <c r="I217" s="790"/>
      <c r="J217" s="790"/>
      <c r="K217" s="789">
        <v>1794853</v>
      </c>
      <c r="L217" s="791" t="s">
        <v>714</v>
      </c>
      <c r="M217" s="792">
        <v>45261</v>
      </c>
      <c r="N217" s="792">
        <v>45261</v>
      </c>
    </row>
    <row r="218" spans="1:14" s="793" customFormat="1" ht="11.25" customHeight="1" outlineLevel="2">
      <c r="A218" s="785" t="s">
        <v>665</v>
      </c>
      <c r="B218" s="785" t="s">
        <v>242</v>
      </c>
      <c r="C218" s="786" t="s">
        <v>588</v>
      </c>
      <c r="D218" s="785" t="s">
        <v>589</v>
      </c>
      <c r="E218" s="787" t="s">
        <v>694</v>
      </c>
      <c r="F218" s="785" t="s">
        <v>341</v>
      </c>
      <c r="G218" s="788">
        <v>68962664</v>
      </c>
      <c r="H218" s="789">
        <v>789901</v>
      </c>
      <c r="I218" s="790"/>
      <c r="J218" s="790"/>
      <c r="K218" s="789">
        <v>789901</v>
      </c>
      <c r="L218" s="791" t="s">
        <v>714</v>
      </c>
      <c r="M218" s="792">
        <v>45292</v>
      </c>
      <c r="N218" s="792">
        <v>45292</v>
      </c>
    </row>
    <row r="219" spans="1:14" s="793" customFormat="1" ht="11.25" customHeight="1" outlineLevel="1">
      <c r="A219" s="785"/>
      <c r="B219" s="867" t="s">
        <v>1326</v>
      </c>
      <c r="C219" s="786"/>
      <c r="D219" s="785"/>
      <c r="E219" s="787"/>
      <c r="F219" s="785"/>
      <c r="G219" s="788"/>
      <c r="H219" s="789">
        <f>SUBTOTAL(9,H207:H218)</f>
        <v>12888860</v>
      </c>
      <c r="I219" s="790">
        <f>SUBTOTAL(9,I207:I218)</f>
        <v>0</v>
      </c>
      <c r="J219" s="790">
        <f>SUBTOTAL(9,J207:J218)</f>
        <v>0</v>
      </c>
      <c r="K219" s="789">
        <f>SUBTOTAL(9,K207:K218)</f>
        <v>12888860</v>
      </c>
      <c r="L219" s="791"/>
      <c r="M219" s="792"/>
      <c r="N219" s="792"/>
    </row>
    <row r="220" spans="1:14" s="692" customFormat="1" ht="11.25" customHeight="1" outlineLevel="2">
      <c r="A220" s="683" t="s">
        <v>665</v>
      </c>
      <c r="B220" s="683" t="s">
        <v>682</v>
      </c>
      <c r="C220" s="684" t="s">
        <v>586</v>
      </c>
      <c r="D220" s="683" t="s">
        <v>587</v>
      </c>
      <c r="E220" s="686" t="s">
        <v>695</v>
      </c>
      <c r="F220" s="683" t="s">
        <v>341</v>
      </c>
      <c r="G220" s="794">
        <v>66628556</v>
      </c>
      <c r="H220" s="688">
        <v>352000</v>
      </c>
      <c r="I220" s="689"/>
      <c r="J220" s="689"/>
      <c r="K220" s="688">
        <v>352000</v>
      </c>
      <c r="L220" s="690" t="s">
        <v>714</v>
      </c>
      <c r="M220" s="795">
        <v>44958</v>
      </c>
      <c r="N220" s="795">
        <v>44958</v>
      </c>
    </row>
    <row r="221" spans="1:14" s="692" customFormat="1" ht="11.25" customHeight="1" outlineLevel="2">
      <c r="A221" s="683" t="s">
        <v>665</v>
      </c>
      <c r="B221" s="683" t="s">
        <v>682</v>
      </c>
      <c r="C221" s="684" t="s">
        <v>586</v>
      </c>
      <c r="D221" s="683" t="s">
        <v>587</v>
      </c>
      <c r="E221" s="686" t="s">
        <v>695</v>
      </c>
      <c r="F221" s="683" t="s">
        <v>341</v>
      </c>
      <c r="G221" s="794">
        <v>62797251</v>
      </c>
      <c r="H221" s="688">
        <v>352000</v>
      </c>
      <c r="I221" s="689"/>
      <c r="J221" s="689"/>
      <c r="K221" s="688">
        <v>352000</v>
      </c>
      <c r="L221" s="690" t="s">
        <v>714</v>
      </c>
      <c r="M221" s="795">
        <v>44986</v>
      </c>
      <c r="N221" s="795">
        <v>44986</v>
      </c>
    </row>
    <row r="222" spans="1:14" s="692" customFormat="1" ht="11.25" customHeight="1" outlineLevel="2">
      <c r="A222" s="683" t="s">
        <v>665</v>
      </c>
      <c r="B222" s="683" t="s">
        <v>682</v>
      </c>
      <c r="C222" s="684" t="s">
        <v>586</v>
      </c>
      <c r="D222" s="683" t="s">
        <v>587</v>
      </c>
      <c r="E222" s="686" t="s">
        <v>695</v>
      </c>
      <c r="F222" s="683" t="s">
        <v>341</v>
      </c>
      <c r="G222" s="794">
        <v>63233562</v>
      </c>
      <c r="H222" s="688">
        <v>352000</v>
      </c>
      <c r="I222" s="689"/>
      <c r="J222" s="689"/>
      <c r="K222" s="688">
        <v>352000</v>
      </c>
      <c r="L222" s="690" t="s">
        <v>714</v>
      </c>
      <c r="M222" s="795">
        <v>45017</v>
      </c>
      <c r="N222" s="795">
        <v>45017</v>
      </c>
    </row>
    <row r="223" spans="1:14" s="692" customFormat="1" ht="11.25" customHeight="1" outlineLevel="2">
      <c r="A223" s="683" t="s">
        <v>665</v>
      </c>
      <c r="B223" s="683" t="s">
        <v>682</v>
      </c>
      <c r="C223" s="684" t="s">
        <v>586</v>
      </c>
      <c r="D223" s="683" t="s">
        <v>587</v>
      </c>
      <c r="E223" s="686" t="s">
        <v>695</v>
      </c>
      <c r="F223" s="683" t="s">
        <v>341</v>
      </c>
      <c r="G223" s="794">
        <v>63919375</v>
      </c>
      <c r="H223" s="688">
        <v>352000</v>
      </c>
      <c r="I223" s="689"/>
      <c r="J223" s="689"/>
      <c r="K223" s="688">
        <v>352000</v>
      </c>
      <c r="L223" s="690" t="s">
        <v>714</v>
      </c>
      <c r="M223" s="795">
        <v>45047</v>
      </c>
      <c r="N223" s="795">
        <v>45047</v>
      </c>
    </row>
    <row r="224" spans="1:14" s="692" customFormat="1" ht="11.25" customHeight="1" outlineLevel="2">
      <c r="A224" s="683" t="s">
        <v>665</v>
      </c>
      <c r="B224" s="683" t="s">
        <v>682</v>
      </c>
      <c r="C224" s="684" t="s">
        <v>586</v>
      </c>
      <c r="D224" s="683" t="s">
        <v>587</v>
      </c>
      <c r="E224" s="686" t="s">
        <v>695</v>
      </c>
      <c r="F224" s="683" t="s">
        <v>341</v>
      </c>
      <c r="G224" s="794">
        <v>64637406</v>
      </c>
      <c r="H224" s="688">
        <v>352100</v>
      </c>
      <c r="I224" s="689"/>
      <c r="J224" s="689"/>
      <c r="K224" s="688">
        <v>352100</v>
      </c>
      <c r="L224" s="690" t="s">
        <v>714</v>
      </c>
      <c r="M224" s="795">
        <v>45078</v>
      </c>
      <c r="N224" s="795">
        <v>45078</v>
      </c>
    </row>
    <row r="225" spans="1:14" s="692" customFormat="1" ht="11.25" customHeight="1" outlineLevel="2">
      <c r="A225" s="683" t="s">
        <v>665</v>
      </c>
      <c r="B225" s="683" t="s">
        <v>682</v>
      </c>
      <c r="C225" s="684" t="s">
        <v>586</v>
      </c>
      <c r="D225" s="683" t="s">
        <v>587</v>
      </c>
      <c r="E225" s="686" t="s">
        <v>695</v>
      </c>
      <c r="F225" s="683" t="s">
        <v>341</v>
      </c>
      <c r="G225" s="794">
        <v>66641331</v>
      </c>
      <c r="H225" s="688">
        <v>352000</v>
      </c>
      <c r="I225" s="689"/>
      <c r="J225" s="689"/>
      <c r="K225" s="688">
        <v>352000</v>
      </c>
      <c r="L225" s="690" t="s">
        <v>714</v>
      </c>
      <c r="M225" s="795">
        <v>45108</v>
      </c>
      <c r="N225" s="795">
        <v>45108</v>
      </c>
    </row>
    <row r="226" spans="1:14" s="692" customFormat="1" ht="11.25" customHeight="1" outlineLevel="2">
      <c r="A226" s="683" t="s">
        <v>665</v>
      </c>
      <c r="B226" s="683" t="s">
        <v>682</v>
      </c>
      <c r="C226" s="684" t="s">
        <v>586</v>
      </c>
      <c r="D226" s="683" t="s">
        <v>587</v>
      </c>
      <c r="E226" s="686" t="s">
        <v>695</v>
      </c>
      <c r="F226" s="683" t="s">
        <v>341</v>
      </c>
      <c r="G226" s="794">
        <v>66641914</v>
      </c>
      <c r="H226" s="688">
        <v>352000</v>
      </c>
      <c r="I226" s="689"/>
      <c r="J226" s="689"/>
      <c r="K226" s="688">
        <v>352000</v>
      </c>
      <c r="L226" s="690" t="s">
        <v>714</v>
      </c>
      <c r="M226" s="795">
        <v>45139</v>
      </c>
      <c r="N226" s="795">
        <v>45139</v>
      </c>
    </row>
    <row r="227" spans="1:14" s="692" customFormat="1" ht="11.25" customHeight="1" outlineLevel="2">
      <c r="A227" s="683" t="s">
        <v>665</v>
      </c>
      <c r="B227" s="683" t="s">
        <v>682</v>
      </c>
      <c r="C227" s="684" t="s">
        <v>586</v>
      </c>
      <c r="D227" s="683" t="s">
        <v>587</v>
      </c>
      <c r="E227" s="686" t="s">
        <v>695</v>
      </c>
      <c r="F227" s="683" t="s">
        <v>341</v>
      </c>
      <c r="G227" s="794">
        <v>66642130</v>
      </c>
      <c r="H227" s="688">
        <v>352000</v>
      </c>
      <c r="I227" s="689"/>
      <c r="J227" s="689"/>
      <c r="K227" s="688">
        <v>352000</v>
      </c>
      <c r="L227" s="690" t="s">
        <v>714</v>
      </c>
      <c r="M227" s="795">
        <v>45170</v>
      </c>
      <c r="N227" s="795">
        <v>45170</v>
      </c>
    </row>
    <row r="228" spans="1:14" s="692" customFormat="1" ht="11.25" customHeight="1" outlineLevel="2">
      <c r="A228" s="683" t="s">
        <v>665</v>
      </c>
      <c r="B228" s="683" t="s">
        <v>682</v>
      </c>
      <c r="C228" s="684" t="s">
        <v>586</v>
      </c>
      <c r="D228" s="683" t="s">
        <v>587</v>
      </c>
      <c r="E228" s="686" t="s">
        <v>695</v>
      </c>
      <c r="F228" s="683" t="s">
        <v>341</v>
      </c>
      <c r="G228" s="794">
        <v>67096887</v>
      </c>
      <c r="H228" s="688">
        <v>927188</v>
      </c>
      <c r="I228" s="689"/>
      <c r="J228" s="689"/>
      <c r="K228" s="688">
        <v>927188</v>
      </c>
      <c r="L228" s="690" t="s">
        <v>714</v>
      </c>
      <c r="M228" s="795">
        <v>45200</v>
      </c>
      <c r="N228" s="795">
        <v>45200</v>
      </c>
    </row>
    <row r="229" spans="1:14" s="692" customFormat="1" ht="11.25" customHeight="1" outlineLevel="2">
      <c r="A229" s="683" t="s">
        <v>665</v>
      </c>
      <c r="B229" s="683" t="s">
        <v>682</v>
      </c>
      <c r="C229" s="684" t="s">
        <v>586</v>
      </c>
      <c r="D229" s="683" t="s">
        <v>587</v>
      </c>
      <c r="E229" s="686" t="s">
        <v>695</v>
      </c>
      <c r="F229" s="683" t="s">
        <v>341</v>
      </c>
      <c r="G229" s="794">
        <v>67748811</v>
      </c>
      <c r="H229" s="688">
        <v>927188</v>
      </c>
      <c r="I229" s="689"/>
      <c r="J229" s="689"/>
      <c r="K229" s="688">
        <v>927188</v>
      </c>
      <c r="L229" s="690" t="s">
        <v>714</v>
      </c>
      <c r="M229" s="795">
        <v>45231</v>
      </c>
      <c r="N229" s="795">
        <v>45231</v>
      </c>
    </row>
    <row r="230" spans="1:14" s="692" customFormat="1" ht="11.25" customHeight="1" outlineLevel="2">
      <c r="A230" s="683" t="s">
        <v>665</v>
      </c>
      <c r="B230" s="683" t="s">
        <v>682</v>
      </c>
      <c r="C230" s="684" t="s">
        <v>586</v>
      </c>
      <c r="D230" s="683" t="s">
        <v>587</v>
      </c>
      <c r="E230" s="686" t="s">
        <v>695</v>
      </c>
      <c r="F230" s="683" t="s">
        <v>341</v>
      </c>
      <c r="G230" s="794">
        <v>68316105</v>
      </c>
      <c r="H230" s="688">
        <v>927188</v>
      </c>
      <c r="I230" s="689"/>
      <c r="J230" s="689"/>
      <c r="K230" s="688">
        <v>927188</v>
      </c>
      <c r="L230" s="690" t="s">
        <v>714</v>
      </c>
      <c r="M230" s="795">
        <v>45261</v>
      </c>
      <c r="N230" s="795">
        <v>45261</v>
      </c>
    </row>
    <row r="231" spans="1:14" s="692" customFormat="1" ht="11.25" customHeight="1" outlineLevel="2">
      <c r="A231" s="683" t="s">
        <v>665</v>
      </c>
      <c r="B231" s="683" t="s">
        <v>682</v>
      </c>
      <c r="C231" s="684" t="s">
        <v>586</v>
      </c>
      <c r="D231" s="683" t="s">
        <v>587</v>
      </c>
      <c r="E231" s="686" t="s">
        <v>695</v>
      </c>
      <c r="F231" s="683" t="s">
        <v>341</v>
      </c>
      <c r="G231" s="794">
        <v>68962664</v>
      </c>
      <c r="H231" s="688">
        <v>352000</v>
      </c>
      <c r="I231" s="689"/>
      <c r="J231" s="689"/>
      <c r="K231" s="688">
        <v>352000</v>
      </c>
      <c r="L231" s="690" t="s">
        <v>714</v>
      </c>
      <c r="M231" s="795">
        <v>45292</v>
      </c>
      <c r="N231" s="795">
        <v>45292</v>
      </c>
    </row>
    <row r="232" spans="1:14" s="692" customFormat="1" ht="11.25" customHeight="1" outlineLevel="2">
      <c r="A232" s="683" t="s">
        <v>665</v>
      </c>
      <c r="B232" s="683" t="s">
        <v>682</v>
      </c>
      <c r="C232" s="684" t="s">
        <v>586</v>
      </c>
      <c r="D232" s="683" t="s">
        <v>587</v>
      </c>
      <c r="E232" s="686" t="s">
        <v>695</v>
      </c>
      <c r="F232" s="683" t="s">
        <v>341</v>
      </c>
      <c r="G232" s="794">
        <v>69423570</v>
      </c>
      <c r="H232" s="688">
        <v>352000</v>
      </c>
      <c r="I232" s="689"/>
      <c r="J232" s="689"/>
      <c r="K232" s="688">
        <v>352000</v>
      </c>
      <c r="L232" s="690" t="s">
        <v>714</v>
      </c>
      <c r="M232" s="795">
        <v>45323</v>
      </c>
      <c r="N232" s="795">
        <v>45323</v>
      </c>
    </row>
    <row r="233" spans="1:14" s="692" customFormat="1" ht="11.25" customHeight="1" outlineLevel="2">
      <c r="A233" s="683" t="s">
        <v>665</v>
      </c>
      <c r="B233" s="683" t="s">
        <v>682</v>
      </c>
      <c r="C233" s="684" t="s">
        <v>586</v>
      </c>
      <c r="D233" s="683" t="s">
        <v>587</v>
      </c>
      <c r="E233" s="686" t="s">
        <v>695</v>
      </c>
      <c r="F233" s="683" t="s">
        <v>341</v>
      </c>
      <c r="G233" s="794">
        <v>69950820</v>
      </c>
      <c r="H233" s="688">
        <v>352000</v>
      </c>
      <c r="I233" s="689"/>
      <c r="J233" s="689"/>
      <c r="K233" s="688">
        <v>352000</v>
      </c>
      <c r="L233" s="690" t="s">
        <v>714</v>
      </c>
      <c r="M233" s="795">
        <v>45352</v>
      </c>
      <c r="N233" s="795">
        <v>45352</v>
      </c>
    </row>
    <row r="234" spans="1:14" s="692" customFormat="1" ht="11.25" customHeight="1" outlineLevel="1">
      <c r="A234" s="683"/>
      <c r="B234" s="855" t="s">
        <v>1327</v>
      </c>
      <c r="C234" s="684"/>
      <c r="D234" s="683"/>
      <c r="E234" s="686"/>
      <c r="F234" s="683"/>
      <c r="G234" s="794"/>
      <c r="H234" s="688">
        <f>SUBTOTAL(9,H220:H233)</f>
        <v>6653664</v>
      </c>
      <c r="I234" s="689">
        <f>SUBTOTAL(9,I220:I233)</f>
        <v>0</v>
      </c>
      <c r="J234" s="689">
        <f>SUBTOTAL(9,J220:J233)</f>
        <v>0</v>
      </c>
      <c r="K234" s="688">
        <f>SUBTOTAL(9,K220:K233)</f>
        <v>6653664</v>
      </c>
      <c r="L234" s="690"/>
      <c r="M234" s="795"/>
      <c r="N234" s="795"/>
    </row>
    <row r="235" spans="1:14" s="804" customFormat="1" ht="11.25" customHeight="1" outlineLevel="2">
      <c r="A235" s="796" t="s">
        <v>665</v>
      </c>
      <c r="B235" s="796" t="s">
        <v>345</v>
      </c>
      <c r="C235" s="797" t="s">
        <v>579</v>
      </c>
      <c r="D235" s="796" t="s">
        <v>580</v>
      </c>
      <c r="E235" s="798" t="s">
        <v>694</v>
      </c>
      <c r="F235" s="796" t="s">
        <v>341</v>
      </c>
      <c r="G235" s="799">
        <v>66628556</v>
      </c>
      <c r="H235" s="800">
        <v>422400</v>
      </c>
      <c r="I235" s="801"/>
      <c r="J235" s="801"/>
      <c r="K235" s="800">
        <v>422400</v>
      </c>
      <c r="L235" s="802" t="s">
        <v>714</v>
      </c>
      <c r="M235" s="803">
        <v>44958</v>
      </c>
      <c r="N235" s="803">
        <v>44958</v>
      </c>
    </row>
    <row r="236" spans="1:14" s="804" customFormat="1" ht="11.25" customHeight="1" outlineLevel="2">
      <c r="A236" s="796" t="s">
        <v>665</v>
      </c>
      <c r="B236" s="796" t="s">
        <v>345</v>
      </c>
      <c r="C236" s="797" t="s">
        <v>579</v>
      </c>
      <c r="D236" s="796" t="s">
        <v>580</v>
      </c>
      <c r="E236" s="798" t="s">
        <v>694</v>
      </c>
      <c r="F236" s="796" t="s">
        <v>341</v>
      </c>
      <c r="G236" s="799">
        <v>62797251</v>
      </c>
      <c r="H236" s="800">
        <v>422400</v>
      </c>
      <c r="I236" s="801"/>
      <c r="J236" s="801"/>
      <c r="K236" s="800">
        <v>422400</v>
      </c>
      <c r="L236" s="802" t="s">
        <v>714</v>
      </c>
      <c r="M236" s="803">
        <v>44986</v>
      </c>
      <c r="N236" s="803">
        <v>44986</v>
      </c>
    </row>
    <row r="237" spans="1:14" s="804" customFormat="1" ht="11.25" customHeight="1" outlineLevel="2">
      <c r="A237" s="796" t="s">
        <v>665</v>
      </c>
      <c r="B237" s="796" t="s">
        <v>345</v>
      </c>
      <c r="C237" s="797" t="s">
        <v>579</v>
      </c>
      <c r="D237" s="796" t="s">
        <v>580</v>
      </c>
      <c r="E237" s="798" t="s">
        <v>694</v>
      </c>
      <c r="F237" s="796" t="s">
        <v>341</v>
      </c>
      <c r="G237" s="799">
        <v>62797223</v>
      </c>
      <c r="H237" s="800">
        <v>211200</v>
      </c>
      <c r="I237" s="801"/>
      <c r="J237" s="801"/>
      <c r="K237" s="800">
        <v>211200</v>
      </c>
      <c r="L237" s="802" t="s">
        <v>714</v>
      </c>
      <c r="M237" s="803">
        <v>44986</v>
      </c>
      <c r="N237" s="803">
        <v>44986</v>
      </c>
    </row>
    <row r="238" spans="1:14" s="804" customFormat="1" ht="11.25" customHeight="1" outlineLevel="2">
      <c r="A238" s="796" t="s">
        <v>665</v>
      </c>
      <c r="B238" s="796" t="s">
        <v>345</v>
      </c>
      <c r="C238" s="797" t="s">
        <v>579</v>
      </c>
      <c r="D238" s="796" t="s">
        <v>580</v>
      </c>
      <c r="E238" s="798" t="s">
        <v>694</v>
      </c>
      <c r="F238" s="796" t="s">
        <v>341</v>
      </c>
      <c r="G238" s="799">
        <v>63233562</v>
      </c>
      <c r="H238" s="800">
        <v>422400</v>
      </c>
      <c r="I238" s="801"/>
      <c r="J238" s="801"/>
      <c r="K238" s="800">
        <v>422400</v>
      </c>
      <c r="L238" s="802" t="s">
        <v>714</v>
      </c>
      <c r="M238" s="803">
        <v>45017</v>
      </c>
      <c r="N238" s="803">
        <v>45017</v>
      </c>
    </row>
    <row r="239" spans="1:14" s="804" customFormat="1" ht="11.25" customHeight="1" outlineLevel="2">
      <c r="A239" s="796" t="s">
        <v>665</v>
      </c>
      <c r="B239" s="796" t="s">
        <v>345</v>
      </c>
      <c r="C239" s="797" t="s">
        <v>579</v>
      </c>
      <c r="D239" s="796" t="s">
        <v>580</v>
      </c>
      <c r="E239" s="798" t="s">
        <v>694</v>
      </c>
      <c r="F239" s="796" t="s">
        <v>341</v>
      </c>
      <c r="G239" s="799">
        <v>63233565</v>
      </c>
      <c r="H239" s="800">
        <v>211200</v>
      </c>
      <c r="I239" s="801"/>
      <c r="J239" s="801"/>
      <c r="K239" s="800">
        <v>211200</v>
      </c>
      <c r="L239" s="802" t="s">
        <v>714</v>
      </c>
      <c r="M239" s="803">
        <v>45017</v>
      </c>
      <c r="N239" s="803">
        <v>45017</v>
      </c>
    </row>
    <row r="240" spans="1:14" s="804" customFormat="1" ht="11.25" customHeight="1" outlineLevel="2">
      <c r="A240" s="796" t="s">
        <v>665</v>
      </c>
      <c r="B240" s="796" t="s">
        <v>345</v>
      </c>
      <c r="C240" s="797" t="s">
        <v>579</v>
      </c>
      <c r="D240" s="796" t="s">
        <v>580</v>
      </c>
      <c r="E240" s="798" t="s">
        <v>694</v>
      </c>
      <c r="F240" s="796" t="s">
        <v>341</v>
      </c>
      <c r="G240" s="799">
        <v>63919375</v>
      </c>
      <c r="H240" s="800">
        <v>422400</v>
      </c>
      <c r="I240" s="801"/>
      <c r="J240" s="801"/>
      <c r="K240" s="800">
        <v>422400</v>
      </c>
      <c r="L240" s="802" t="s">
        <v>714</v>
      </c>
      <c r="M240" s="803">
        <v>45047</v>
      </c>
      <c r="N240" s="803">
        <v>45047</v>
      </c>
    </row>
    <row r="241" spans="1:14" s="804" customFormat="1" ht="11.25" customHeight="1" outlineLevel="2">
      <c r="A241" s="796" t="s">
        <v>665</v>
      </c>
      <c r="B241" s="796" t="s">
        <v>345</v>
      </c>
      <c r="C241" s="797" t="s">
        <v>579</v>
      </c>
      <c r="D241" s="796" t="s">
        <v>580</v>
      </c>
      <c r="E241" s="798" t="s">
        <v>694</v>
      </c>
      <c r="F241" s="796" t="s">
        <v>341</v>
      </c>
      <c r="G241" s="799">
        <v>63919380</v>
      </c>
      <c r="H241" s="800">
        <v>211200</v>
      </c>
      <c r="I241" s="801"/>
      <c r="J241" s="801"/>
      <c r="K241" s="800">
        <v>211200</v>
      </c>
      <c r="L241" s="802" t="s">
        <v>714</v>
      </c>
      <c r="M241" s="803">
        <v>45047</v>
      </c>
      <c r="N241" s="803">
        <v>45047</v>
      </c>
    </row>
    <row r="242" spans="1:14" s="804" customFormat="1" ht="11.25" customHeight="1" outlineLevel="2">
      <c r="A242" s="796" t="s">
        <v>665</v>
      </c>
      <c r="B242" s="796" t="s">
        <v>345</v>
      </c>
      <c r="C242" s="797" t="s">
        <v>579</v>
      </c>
      <c r="D242" s="796" t="s">
        <v>580</v>
      </c>
      <c r="E242" s="798" t="s">
        <v>694</v>
      </c>
      <c r="F242" s="796" t="s">
        <v>341</v>
      </c>
      <c r="G242" s="799">
        <v>66641080</v>
      </c>
      <c r="H242" s="800">
        <v>972900</v>
      </c>
      <c r="I242" s="801"/>
      <c r="J242" s="801"/>
      <c r="K242" s="800">
        <v>972900</v>
      </c>
      <c r="L242" s="802" t="s">
        <v>714</v>
      </c>
      <c r="M242" s="803">
        <v>45078</v>
      </c>
      <c r="N242" s="803">
        <v>45078</v>
      </c>
    </row>
    <row r="243" spans="1:14" s="804" customFormat="1" ht="11.25" customHeight="1" outlineLevel="2">
      <c r="A243" s="796" t="s">
        <v>665</v>
      </c>
      <c r="B243" s="796" t="s">
        <v>345</v>
      </c>
      <c r="C243" s="797" t="s">
        <v>579</v>
      </c>
      <c r="D243" s="796" t="s">
        <v>580</v>
      </c>
      <c r="E243" s="798" t="s">
        <v>694</v>
      </c>
      <c r="F243" s="796" t="s">
        <v>341</v>
      </c>
      <c r="G243" s="799">
        <v>66640966</v>
      </c>
      <c r="H243" s="800">
        <v>211200</v>
      </c>
      <c r="I243" s="801"/>
      <c r="J243" s="801"/>
      <c r="K243" s="800">
        <v>211200</v>
      </c>
      <c r="L243" s="802" t="s">
        <v>714</v>
      </c>
      <c r="M243" s="803">
        <v>45078</v>
      </c>
      <c r="N243" s="803">
        <v>45078</v>
      </c>
    </row>
    <row r="244" spans="1:14" s="804" customFormat="1" ht="11.25" customHeight="1" outlineLevel="2">
      <c r="A244" s="796" t="s">
        <v>665</v>
      </c>
      <c r="B244" s="796" t="s">
        <v>345</v>
      </c>
      <c r="C244" s="797" t="s">
        <v>579</v>
      </c>
      <c r="D244" s="796" t="s">
        <v>580</v>
      </c>
      <c r="E244" s="798" t="s">
        <v>694</v>
      </c>
      <c r="F244" s="796" t="s">
        <v>341</v>
      </c>
      <c r="G244" s="799">
        <v>66641231</v>
      </c>
      <c r="H244" s="800">
        <v>211200</v>
      </c>
      <c r="I244" s="801"/>
      <c r="J244" s="801"/>
      <c r="K244" s="800">
        <v>211200</v>
      </c>
      <c r="L244" s="802" t="s">
        <v>714</v>
      </c>
      <c r="M244" s="803">
        <v>45108</v>
      </c>
      <c r="N244" s="803">
        <v>45108</v>
      </c>
    </row>
    <row r="245" spans="1:14" s="804" customFormat="1" ht="11.25" customHeight="1" outlineLevel="2">
      <c r="A245" s="796" t="s">
        <v>665</v>
      </c>
      <c r="B245" s="796" t="s">
        <v>345</v>
      </c>
      <c r="C245" s="797" t="s">
        <v>579</v>
      </c>
      <c r="D245" s="796" t="s">
        <v>580</v>
      </c>
      <c r="E245" s="798" t="s">
        <v>694</v>
      </c>
      <c r="F245" s="796" t="s">
        <v>341</v>
      </c>
      <c r="G245" s="799">
        <v>66641331</v>
      </c>
      <c r="H245" s="800">
        <v>211200</v>
      </c>
      <c r="I245" s="801"/>
      <c r="J245" s="801"/>
      <c r="K245" s="800">
        <v>211200</v>
      </c>
      <c r="L245" s="802" t="s">
        <v>714</v>
      </c>
      <c r="M245" s="803">
        <v>45108</v>
      </c>
      <c r="N245" s="803">
        <v>45108</v>
      </c>
    </row>
    <row r="246" spans="1:14" s="804" customFormat="1" ht="11.25" customHeight="1" outlineLevel="2">
      <c r="A246" s="796" t="s">
        <v>665</v>
      </c>
      <c r="B246" s="796" t="s">
        <v>345</v>
      </c>
      <c r="C246" s="797" t="s">
        <v>579</v>
      </c>
      <c r="D246" s="796" t="s">
        <v>580</v>
      </c>
      <c r="E246" s="798" t="s">
        <v>694</v>
      </c>
      <c r="F246" s="796" t="s">
        <v>341</v>
      </c>
      <c r="G246" s="799">
        <v>66641763</v>
      </c>
      <c r="H246" s="800">
        <v>362559</v>
      </c>
      <c r="I246" s="801"/>
      <c r="J246" s="801"/>
      <c r="K246" s="800">
        <v>362559</v>
      </c>
      <c r="L246" s="802" t="s">
        <v>714</v>
      </c>
      <c r="M246" s="803">
        <v>45139</v>
      </c>
      <c r="N246" s="803">
        <v>45139</v>
      </c>
    </row>
    <row r="247" spans="1:14" s="804" customFormat="1" ht="11.25" customHeight="1" outlineLevel="2">
      <c r="A247" s="796" t="s">
        <v>665</v>
      </c>
      <c r="B247" s="796" t="s">
        <v>345</v>
      </c>
      <c r="C247" s="797" t="s">
        <v>579</v>
      </c>
      <c r="D247" s="796" t="s">
        <v>580</v>
      </c>
      <c r="E247" s="798" t="s">
        <v>694</v>
      </c>
      <c r="F247" s="796" t="s">
        <v>341</v>
      </c>
      <c r="G247" s="799">
        <v>66641914</v>
      </c>
      <c r="H247" s="800">
        <v>211200</v>
      </c>
      <c r="I247" s="801"/>
      <c r="J247" s="801"/>
      <c r="K247" s="800">
        <v>211200</v>
      </c>
      <c r="L247" s="802" t="s">
        <v>714</v>
      </c>
      <c r="M247" s="803">
        <v>45139</v>
      </c>
      <c r="N247" s="803">
        <v>45139</v>
      </c>
    </row>
    <row r="248" spans="1:14" s="804" customFormat="1" ht="11.25" customHeight="1" outlineLevel="2">
      <c r="A248" s="796" t="s">
        <v>665</v>
      </c>
      <c r="B248" s="796" t="s">
        <v>345</v>
      </c>
      <c r="C248" s="797" t="s">
        <v>579</v>
      </c>
      <c r="D248" s="796" t="s">
        <v>580</v>
      </c>
      <c r="E248" s="798" t="s">
        <v>694</v>
      </c>
      <c r="F248" s="796" t="s">
        <v>341</v>
      </c>
      <c r="G248" s="799">
        <v>66642130</v>
      </c>
      <c r="H248" s="800">
        <v>211200</v>
      </c>
      <c r="I248" s="801"/>
      <c r="J248" s="801"/>
      <c r="K248" s="800">
        <v>211200</v>
      </c>
      <c r="L248" s="802" t="s">
        <v>714</v>
      </c>
      <c r="M248" s="803">
        <v>45170</v>
      </c>
      <c r="N248" s="803">
        <v>45170</v>
      </c>
    </row>
    <row r="249" spans="1:14" s="804" customFormat="1" ht="11.25" customHeight="1" outlineLevel="2">
      <c r="A249" s="796" t="s">
        <v>665</v>
      </c>
      <c r="B249" s="796" t="s">
        <v>345</v>
      </c>
      <c r="C249" s="797" t="s">
        <v>579</v>
      </c>
      <c r="D249" s="796" t="s">
        <v>580</v>
      </c>
      <c r="E249" s="798" t="s">
        <v>694</v>
      </c>
      <c r="F249" s="796" t="s">
        <v>341</v>
      </c>
      <c r="G249" s="799">
        <v>67096887</v>
      </c>
      <c r="H249" s="800">
        <v>211200</v>
      </c>
      <c r="I249" s="801"/>
      <c r="J249" s="801"/>
      <c r="K249" s="800">
        <v>211200</v>
      </c>
      <c r="L249" s="802" t="s">
        <v>714</v>
      </c>
      <c r="M249" s="803">
        <v>45170</v>
      </c>
      <c r="N249" s="803">
        <v>45170</v>
      </c>
    </row>
    <row r="250" spans="1:14" s="804" customFormat="1" ht="11.25" customHeight="1" outlineLevel="2">
      <c r="A250" s="796" t="s">
        <v>665</v>
      </c>
      <c r="B250" s="796" t="s">
        <v>345</v>
      </c>
      <c r="C250" s="797" t="s">
        <v>579</v>
      </c>
      <c r="D250" s="796" t="s">
        <v>580</v>
      </c>
      <c r="E250" s="798" t="s">
        <v>694</v>
      </c>
      <c r="F250" s="796" t="s">
        <v>341</v>
      </c>
      <c r="G250" s="799">
        <v>67096887</v>
      </c>
      <c r="H250" s="800">
        <v>211200</v>
      </c>
      <c r="I250" s="801"/>
      <c r="J250" s="801"/>
      <c r="K250" s="800">
        <v>211200</v>
      </c>
      <c r="L250" s="802" t="s">
        <v>714</v>
      </c>
      <c r="M250" s="803">
        <v>45200</v>
      </c>
      <c r="N250" s="803">
        <v>45200</v>
      </c>
    </row>
    <row r="251" spans="1:14" s="804" customFormat="1" ht="11.25" customHeight="1" outlineLevel="2">
      <c r="A251" s="796" t="s">
        <v>665</v>
      </c>
      <c r="B251" s="796" t="s">
        <v>345</v>
      </c>
      <c r="C251" s="797" t="s">
        <v>579</v>
      </c>
      <c r="D251" s="796" t="s">
        <v>580</v>
      </c>
      <c r="E251" s="798" t="s">
        <v>694</v>
      </c>
      <c r="F251" s="796" t="s">
        <v>341</v>
      </c>
      <c r="G251" s="799">
        <v>67748811</v>
      </c>
      <c r="H251" s="800">
        <v>211200</v>
      </c>
      <c r="I251" s="801"/>
      <c r="J251" s="801"/>
      <c r="K251" s="800">
        <v>211200</v>
      </c>
      <c r="L251" s="802" t="s">
        <v>714</v>
      </c>
      <c r="M251" s="803">
        <v>45231</v>
      </c>
      <c r="N251" s="803">
        <v>45231</v>
      </c>
    </row>
    <row r="252" spans="1:14" s="804" customFormat="1" ht="11.25" customHeight="1" outlineLevel="2">
      <c r="A252" s="796" t="s">
        <v>665</v>
      </c>
      <c r="B252" s="796" t="s">
        <v>345</v>
      </c>
      <c r="C252" s="797" t="s">
        <v>579</v>
      </c>
      <c r="D252" s="796" t="s">
        <v>580</v>
      </c>
      <c r="E252" s="798" t="s">
        <v>694</v>
      </c>
      <c r="F252" s="796" t="s">
        <v>341</v>
      </c>
      <c r="G252" s="799">
        <v>68316105</v>
      </c>
      <c r="H252" s="800">
        <v>211200</v>
      </c>
      <c r="I252" s="801"/>
      <c r="J252" s="801"/>
      <c r="K252" s="800">
        <v>211200</v>
      </c>
      <c r="L252" s="802" t="s">
        <v>714</v>
      </c>
      <c r="M252" s="803">
        <v>45261</v>
      </c>
      <c r="N252" s="803">
        <v>45261</v>
      </c>
    </row>
    <row r="253" spans="1:14" s="804" customFormat="1" ht="11.25" customHeight="1" outlineLevel="2">
      <c r="A253" s="796" t="s">
        <v>665</v>
      </c>
      <c r="B253" s="796" t="s">
        <v>345</v>
      </c>
      <c r="C253" s="797" t="s">
        <v>579</v>
      </c>
      <c r="D253" s="796" t="s">
        <v>580</v>
      </c>
      <c r="E253" s="798" t="s">
        <v>694</v>
      </c>
      <c r="F253" s="796" t="s">
        <v>341</v>
      </c>
      <c r="G253" s="799">
        <v>68962664</v>
      </c>
      <c r="H253" s="800">
        <v>236600</v>
      </c>
      <c r="I253" s="801"/>
      <c r="J253" s="801"/>
      <c r="K253" s="800">
        <v>236600</v>
      </c>
      <c r="L253" s="802" t="s">
        <v>714</v>
      </c>
      <c r="M253" s="803">
        <v>45292</v>
      </c>
      <c r="N253" s="803">
        <v>45292</v>
      </c>
    </row>
    <row r="254" spans="1:14" s="804" customFormat="1" ht="11.25" customHeight="1" outlineLevel="2">
      <c r="A254" s="796" t="s">
        <v>665</v>
      </c>
      <c r="B254" s="796" t="s">
        <v>345</v>
      </c>
      <c r="C254" s="797" t="s">
        <v>579</v>
      </c>
      <c r="D254" s="796" t="s">
        <v>580</v>
      </c>
      <c r="E254" s="798" t="s">
        <v>694</v>
      </c>
      <c r="F254" s="796" t="s">
        <v>341</v>
      </c>
      <c r="G254" s="799">
        <v>69423570</v>
      </c>
      <c r="H254" s="800">
        <v>236600</v>
      </c>
      <c r="I254" s="801"/>
      <c r="J254" s="801"/>
      <c r="K254" s="800">
        <v>236600</v>
      </c>
      <c r="L254" s="802" t="s">
        <v>714</v>
      </c>
      <c r="M254" s="803">
        <v>45323</v>
      </c>
      <c r="N254" s="803">
        <v>45323</v>
      </c>
    </row>
    <row r="255" spans="1:14" s="804" customFormat="1" ht="11.25" customHeight="1" outlineLevel="2">
      <c r="A255" s="796" t="s">
        <v>665</v>
      </c>
      <c r="B255" s="796" t="s">
        <v>345</v>
      </c>
      <c r="C255" s="797" t="s">
        <v>579</v>
      </c>
      <c r="D255" s="796" t="s">
        <v>580</v>
      </c>
      <c r="E255" s="798" t="s">
        <v>694</v>
      </c>
      <c r="F255" s="796" t="s">
        <v>341</v>
      </c>
      <c r="G255" s="799">
        <v>69950820</v>
      </c>
      <c r="H255" s="800">
        <v>236600</v>
      </c>
      <c r="I255" s="801"/>
      <c r="J255" s="801"/>
      <c r="K255" s="800">
        <v>236600</v>
      </c>
      <c r="L255" s="802" t="s">
        <v>714</v>
      </c>
      <c r="M255" s="803">
        <v>45352</v>
      </c>
      <c r="N255" s="803">
        <v>45352</v>
      </c>
    </row>
    <row r="256" spans="1:14" s="804" customFormat="1" ht="11.25" customHeight="1" outlineLevel="2">
      <c r="A256" s="796" t="s">
        <v>665</v>
      </c>
      <c r="B256" s="796" t="s">
        <v>345</v>
      </c>
      <c r="C256" s="797" t="s">
        <v>579</v>
      </c>
      <c r="D256" s="796" t="s">
        <v>580</v>
      </c>
      <c r="E256" s="798" t="s">
        <v>694</v>
      </c>
      <c r="F256" s="796" t="s">
        <v>341</v>
      </c>
      <c r="G256" s="799">
        <v>70613373</v>
      </c>
      <c r="H256" s="800">
        <v>236600</v>
      </c>
      <c r="I256" s="801"/>
      <c r="J256" s="801"/>
      <c r="K256" s="800">
        <v>236600</v>
      </c>
      <c r="L256" s="802" t="s">
        <v>714</v>
      </c>
      <c r="M256" s="803">
        <v>45383</v>
      </c>
      <c r="N256" s="803">
        <v>45383</v>
      </c>
    </row>
    <row r="257" spans="1:14" s="804" customFormat="1" ht="11.25" customHeight="1" outlineLevel="2">
      <c r="A257" s="796" t="s">
        <v>665</v>
      </c>
      <c r="B257" s="796" t="s">
        <v>345</v>
      </c>
      <c r="C257" s="797" t="s">
        <v>579</v>
      </c>
      <c r="D257" s="796" t="s">
        <v>580</v>
      </c>
      <c r="E257" s="798" t="s">
        <v>694</v>
      </c>
      <c r="F257" s="796" t="s">
        <v>341</v>
      </c>
      <c r="G257" s="799">
        <v>71337095</v>
      </c>
      <c r="H257" s="800">
        <v>236600</v>
      </c>
      <c r="I257" s="801"/>
      <c r="J257" s="801"/>
      <c r="K257" s="800">
        <v>236600</v>
      </c>
      <c r="L257" s="802" t="s">
        <v>714</v>
      </c>
      <c r="M257" s="803">
        <v>45413</v>
      </c>
      <c r="N257" s="803">
        <v>45413</v>
      </c>
    </row>
    <row r="258" spans="1:14" s="804" customFormat="1" ht="11.25" customHeight="1" outlineLevel="2">
      <c r="A258" s="796" t="s">
        <v>665</v>
      </c>
      <c r="B258" s="796" t="s">
        <v>345</v>
      </c>
      <c r="C258" s="797" t="s">
        <v>579</v>
      </c>
      <c r="D258" s="796" t="s">
        <v>580</v>
      </c>
      <c r="E258" s="798" t="s">
        <v>694</v>
      </c>
      <c r="F258" s="796" t="s">
        <v>341</v>
      </c>
      <c r="G258" s="799">
        <v>71911334</v>
      </c>
      <c r="H258" s="800">
        <v>236600</v>
      </c>
      <c r="I258" s="801"/>
      <c r="J258" s="801"/>
      <c r="K258" s="800">
        <v>236600</v>
      </c>
      <c r="L258" s="802" t="s">
        <v>714</v>
      </c>
      <c r="M258" s="803">
        <v>45444</v>
      </c>
      <c r="N258" s="803">
        <v>45444</v>
      </c>
    </row>
    <row r="259" spans="1:14" s="804" customFormat="1" ht="11.25" customHeight="1" outlineLevel="2">
      <c r="A259" s="796" t="s">
        <v>665</v>
      </c>
      <c r="B259" s="796" t="s">
        <v>345</v>
      </c>
      <c r="C259" s="797" t="s">
        <v>579</v>
      </c>
      <c r="D259" s="796" t="s">
        <v>580</v>
      </c>
      <c r="E259" s="798" t="s">
        <v>694</v>
      </c>
      <c r="F259" s="796" t="s">
        <v>341</v>
      </c>
      <c r="G259" s="799">
        <v>72634071</v>
      </c>
      <c r="H259" s="800">
        <v>236600</v>
      </c>
      <c r="I259" s="801"/>
      <c r="J259" s="801"/>
      <c r="K259" s="800">
        <v>236600</v>
      </c>
      <c r="L259" s="802" t="s">
        <v>714</v>
      </c>
      <c r="M259" s="803">
        <v>45474</v>
      </c>
      <c r="N259" s="803">
        <v>45474</v>
      </c>
    </row>
    <row r="260" spans="1:14" s="804" customFormat="1" ht="11.25" customHeight="1" outlineLevel="2">
      <c r="A260" s="796" t="s">
        <v>665</v>
      </c>
      <c r="B260" s="796" t="s">
        <v>345</v>
      </c>
      <c r="C260" s="797" t="s">
        <v>579</v>
      </c>
      <c r="D260" s="796" t="s">
        <v>580</v>
      </c>
      <c r="E260" s="798" t="s">
        <v>694</v>
      </c>
      <c r="F260" s="796" t="s">
        <v>341</v>
      </c>
      <c r="G260" s="799">
        <v>73040719</v>
      </c>
      <c r="H260" s="800">
        <v>236600</v>
      </c>
      <c r="I260" s="801"/>
      <c r="J260" s="801"/>
      <c r="K260" s="800">
        <v>236600</v>
      </c>
      <c r="L260" s="802" t="s">
        <v>714</v>
      </c>
      <c r="M260" s="803">
        <v>45505</v>
      </c>
      <c r="N260" s="803">
        <v>45505</v>
      </c>
    </row>
    <row r="261" spans="1:14" s="804" customFormat="1" ht="11.25" customHeight="1" outlineLevel="1">
      <c r="A261" s="796"/>
      <c r="B261" s="868" t="s">
        <v>1328</v>
      </c>
      <c r="C261" s="797"/>
      <c r="D261" s="796"/>
      <c r="E261" s="798"/>
      <c r="F261" s="796"/>
      <c r="G261" s="799"/>
      <c r="H261" s="800">
        <f>SUBTOTAL(9,H235:H260)</f>
        <v>7452259</v>
      </c>
      <c r="I261" s="801">
        <f>SUBTOTAL(9,I235:I260)</f>
        <v>0</v>
      </c>
      <c r="J261" s="801">
        <f>SUBTOTAL(9,J235:J260)</f>
        <v>0</v>
      </c>
      <c r="K261" s="800">
        <f>SUBTOTAL(9,K235:K260)</f>
        <v>7452259</v>
      </c>
      <c r="L261" s="802"/>
      <c r="M261" s="803"/>
      <c r="N261" s="803"/>
    </row>
    <row r="262" spans="1:14" s="813" customFormat="1" ht="11.25" customHeight="1" outlineLevel="2">
      <c r="A262" s="805" t="s">
        <v>665</v>
      </c>
      <c r="B262" s="805" t="s">
        <v>218</v>
      </c>
      <c r="C262" s="806" t="s">
        <v>575</v>
      </c>
      <c r="D262" s="805" t="s">
        <v>576</v>
      </c>
      <c r="E262" s="807" t="s">
        <v>695</v>
      </c>
      <c r="F262" s="805" t="s">
        <v>341</v>
      </c>
      <c r="G262" s="808">
        <v>66628556</v>
      </c>
      <c r="H262" s="809">
        <v>197900</v>
      </c>
      <c r="I262" s="810"/>
      <c r="J262" s="810"/>
      <c r="K262" s="809">
        <v>197900</v>
      </c>
      <c r="L262" s="811" t="s">
        <v>714</v>
      </c>
      <c r="M262" s="812">
        <v>44958</v>
      </c>
      <c r="N262" s="812">
        <v>44958</v>
      </c>
    </row>
    <row r="263" spans="1:14" s="813" customFormat="1" ht="11.25" customHeight="1" outlineLevel="2">
      <c r="A263" s="805" t="s">
        <v>665</v>
      </c>
      <c r="B263" s="805" t="s">
        <v>218</v>
      </c>
      <c r="C263" s="806" t="s">
        <v>575</v>
      </c>
      <c r="D263" s="805" t="s">
        <v>576</v>
      </c>
      <c r="E263" s="807" t="s">
        <v>695</v>
      </c>
      <c r="F263" s="805" t="s">
        <v>341</v>
      </c>
      <c r="G263" s="808">
        <v>62797251</v>
      </c>
      <c r="H263" s="809">
        <v>80100</v>
      </c>
      <c r="I263" s="810"/>
      <c r="J263" s="810"/>
      <c r="K263" s="809">
        <v>80100</v>
      </c>
      <c r="L263" s="811" t="s">
        <v>714</v>
      </c>
      <c r="M263" s="812">
        <v>44986</v>
      </c>
      <c r="N263" s="812">
        <v>44986</v>
      </c>
    </row>
    <row r="264" spans="1:14" s="813" customFormat="1" ht="11.25" customHeight="1" outlineLevel="2">
      <c r="A264" s="805" t="s">
        <v>665</v>
      </c>
      <c r="B264" s="805" t="s">
        <v>218</v>
      </c>
      <c r="C264" s="806" t="s">
        <v>575</v>
      </c>
      <c r="D264" s="805" t="s">
        <v>576</v>
      </c>
      <c r="E264" s="807" t="s">
        <v>695</v>
      </c>
      <c r="F264" s="805" t="s">
        <v>341</v>
      </c>
      <c r="G264" s="808">
        <v>62797223</v>
      </c>
      <c r="H264" s="809">
        <v>189500</v>
      </c>
      <c r="I264" s="810"/>
      <c r="J264" s="810"/>
      <c r="K264" s="809">
        <v>189500</v>
      </c>
      <c r="L264" s="811" t="s">
        <v>714</v>
      </c>
      <c r="M264" s="812">
        <v>44986</v>
      </c>
      <c r="N264" s="812">
        <v>44986</v>
      </c>
    </row>
    <row r="265" spans="1:14" s="813" customFormat="1" ht="11.25" customHeight="1" outlineLevel="2">
      <c r="A265" s="805" t="s">
        <v>665</v>
      </c>
      <c r="B265" s="805" t="s">
        <v>218</v>
      </c>
      <c r="C265" s="806" t="s">
        <v>575</v>
      </c>
      <c r="D265" s="805" t="s">
        <v>576</v>
      </c>
      <c r="E265" s="807" t="s">
        <v>695</v>
      </c>
      <c r="F265" s="805" t="s">
        <v>341</v>
      </c>
      <c r="G265" s="808">
        <v>63233562</v>
      </c>
      <c r="H265" s="809">
        <v>80100</v>
      </c>
      <c r="I265" s="810"/>
      <c r="J265" s="810"/>
      <c r="K265" s="809">
        <v>80100</v>
      </c>
      <c r="L265" s="811" t="s">
        <v>714</v>
      </c>
      <c r="M265" s="812">
        <v>45017</v>
      </c>
      <c r="N265" s="812">
        <v>45017</v>
      </c>
    </row>
    <row r="266" spans="1:14" s="813" customFormat="1" ht="11.25" customHeight="1" outlineLevel="2">
      <c r="A266" s="805" t="s">
        <v>665</v>
      </c>
      <c r="B266" s="805" t="s">
        <v>218</v>
      </c>
      <c r="C266" s="806" t="s">
        <v>575</v>
      </c>
      <c r="D266" s="805" t="s">
        <v>576</v>
      </c>
      <c r="E266" s="807" t="s">
        <v>695</v>
      </c>
      <c r="F266" s="805" t="s">
        <v>341</v>
      </c>
      <c r="G266" s="808">
        <v>63233565</v>
      </c>
      <c r="H266" s="809">
        <v>189500</v>
      </c>
      <c r="I266" s="810"/>
      <c r="J266" s="810"/>
      <c r="K266" s="809">
        <v>189500</v>
      </c>
      <c r="L266" s="811" t="s">
        <v>714</v>
      </c>
      <c r="M266" s="812">
        <v>45017</v>
      </c>
      <c r="N266" s="812">
        <v>45017</v>
      </c>
    </row>
    <row r="267" spans="1:14" s="813" customFormat="1" ht="11.25" customHeight="1" outlineLevel="2">
      <c r="A267" s="805" t="s">
        <v>665</v>
      </c>
      <c r="B267" s="805" t="s">
        <v>218</v>
      </c>
      <c r="C267" s="806" t="s">
        <v>575</v>
      </c>
      <c r="D267" s="805" t="s">
        <v>576</v>
      </c>
      <c r="E267" s="807" t="s">
        <v>695</v>
      </c>
      <c r="F267" s="805" t="s">
        <v>341</v>
      </c>
      <c r="G267" s="808">
        <v>63919375</v>
      </c>
      <c r="H267" s="809">
        <v>80100</v>
      </c>
      <c r="I267" s="810"/>
      <c r="J267" s="810"/>
      <c r="K267" s="809">
        <v>80100</v>
      </c>
      <c r="L267" s="811" t="s">
        <v>714</v>
      </c>
      <c r="M267" s="812">
        <v>45047</v>
      </c>
      <c r="N267" s="812">
        <v>45047</v>
      </c>
    </row>
    <row r="268" spans="1:14" s="813" customFormat="1" ht="11.25" customHeight="1" outlineLevel="2">
      <c r="A268" s="805" t="s">
        <v>665</v>
      </c>
      <c r="B268" s="805" t="s">
        <v>218</v>
      </c>
      <c r="C268" s="806" t="s">
        <v>575</v>
      </c>
      <c r="D268" s="805" t="s">
        <v>576</v>
      </c>
      <c r="E268" s="807" t="s">
        <v>695</v>
      </c>
      <c r="F268" s="805" t="s">
        <v>341</v>
      </c>
      <c r="G268" s="808">
        <v>63919380</v>
      </c>
      <c r="H268" s="809">
        <v>189500</v>
      </c>
      <c r="I268" s="810"/>
      <c r="J268" s="810"/>
      <c r="K268" s="809">
        <v>189500</v>
      </c>
      <c r="L268" s="811" t="s">
        <v>714</v>
      </c>
      <c r="M268" s="812">
        <v>45047</v>
      </c>
      <c r="N268" s="812">
        <v>45047</v>
      </c>
    </row>
    <row r="269" spans="1:14" s="813" customFormat="1" ht="11.25" customHeight="1" outlineLevel="2">
      <c r="A269" s="805" t="s">
        <v>665</v>
      </c>
      <c r="B269" s="805" t="s">
        <v>218</v>
      </c>
      <c r="C269" s="806" t="s">
        <v>575</v>
      </c>
      <c r="D269" s="805" t="s">
        <v>576</v>
      </c>
      <c r="E269" s="807" t="s">
        <v>695</v>
      </c>
      <c r="F269" s="805" t="s">
        <v>341</v>
      </c>
      <c r="G269" s="808">
        <v>64637406</v>
      </c>
      <c r="H269" s="809">
        <v>80100</v>
      </c>
      <c r="I269" s="810"/>
      <c r="J269" s="810"/>
      <c r="K269" s="809">
        <v>80100</v>
      </c>
      <c r="L269" s="811" t="s">
        <v>714</v>
      </c>
      <c r="M269" s="812">
        <v>45078</v>
      </c>
      <c r="N269" s="812">
        <v>45078</v>
      </c>
    </row>
    <row r="270" spans="1:14" s="813" customFormat="1" ht="11.25" customHeight="1" outlineLevel="2">
      <c r="A270" s="805" t="s">
        <v>665</v>
      </c>
      <c r="B270" s="805" t="s">
        <v>218</v>
      </c>
      <c r="C270" s="806" t="s">
        <v>575</v>
      </c>
      <c r="D270" s="805" t="s">
        <v>576</v>
      </c>
      <c r="E270" s="807" t="s">
        <v>695</v>
      </c>
      <c r="F270" s="805" t="s">
        <v>341</v>
      </c>
      <c r="G270" s="808">
        <v>64636209</v>
      </c>
      <c r="H270" s="809">
        <v>113400</v>
      </c>
      <c r="I270" s="810"/>
      <c r="J270" s="810"/>
      <c r="K270" s="809">
        <v>113400</v>
      </c>
      <c r="L270" s="811" t="s">
        <v>714</v>
      </c>
      <c r="M270" s="812">
        <v>45078</v>
      </c>
      <c r="N270" s="812">
        <v>45078</v>
      </c>
    </row>
    <row r="271" spans="1:14" s="813" customFormat="1" ht="11.25" customHeight="1" outlineLevel="2">
      <c r="A271" s="805" t="s">
        <v>665</v>
      </c>
      <c r="B271" s="805" t="s">
        <v>218</v>
      </c>
      <c r="C271" s="806" t="s">
        <v>575</v>
      </c>
      <c r="D271" s="805" t="s">
        <v>576</v>
      </c>
      <c r="E271" s="807" t="s">
        <v>695</v>
      </c>
      <c r="F271" s="805" t="s">
        <v>341</v>
      </c>
      <c r="G271" s="808">
        <v>66641231</v>
      </c>
      <c r="H271" s="809">
        <v>75800</v>
      </c>
      <c r="I271" s="810"/>
      <c r="J271" s="810"/>
      <c r="K271" s="809">
        <v>75800</v>
      </c>
      <c r="L271" s="811" t="s">
        <v>714</v>
      </c>
      <c r="M271" s="812">
        <v>45108</v>
      </c>
      <c r="N271" s="812">
        <v>45108</v>
      </c>
    </row>
    <row r="272" spans="1:14" s="813" customFormat="1" ht="11.25" customHeight="1" outlineLevel="2">
      <c r="A272" s="805" t="s">
        <v>665</v>
      </c>
      <c r="B272" s="805" t="s">
        <v>218</v>
      </c>
      <c r="C272" s="806" t="s">
        <v>575</v>
      </c>
      <c r="D272" s="805" t="s">
        <v>576</v>
      </c>
      <c r="E272" s="807" t="s">
        <v>695</v>
      </c>
      <c r="F272" s="805" t="s">
        <v>341</v>
      </c>
      <c r="G272" s="808">
        <v>66641331</v>
      </c>
      <c r="H272" s="809">
        <v>75800</v>
      </c>
      <c r="I272" s="810"/>
      <c r="J272" s="810"/>
      <c r="K272" s="809">
        <v>75800</v>
      </c>
      <c r="L272" s="811" t="s">
        <v>714</v>
      </c>
      <c r="M272" s="812">
        <v>45108</v>
      </c>
      <c r="N272" s="812">
        <v>45108</v>
      </c>
    </row>
    <row r="273" spans="1:14" s="813" customFormat="1" ht="11.25" customHeight="1" outlineLevel="2">
      <c r="A273" s="805" t="s">
        <v>665</v>
      </c>
      <c r="B273" s="805" t="s">
        <v>218</v>
      </c>
      <c r="C273" s="806" t="s">
        <v>575</v>
      </c>
      <c r="D273" s="805" t="s">
        <v>576</v>
      </c>
      <c r="E273" s="807" t="s">
        <v>695</v>
      </c>
      <c r="F273" s="805" t="s">
        <v>341</v>
      </c>
      <c r="G273" s="808">
        <v>66641763</v>
      </c>
      <c r="H273" s="809">
        <v>91400</v>
      </c>
      <c r="I273" s="810"/>
      <c r="J273" s="810"/>
      <c r="K273" s="809">
        <v>91400</v>
      </c>
      <c r="L273" s="811" t="s">
        <v>714</v>
      </c>
      <c r="M273" s="812">
        <v>45139</v>
      </c>
      <c r="N273" s="812">
        <v>45139</v>
      </c>
    </row>
    <row r="274" spans="1:14" s="813" customFormat="1" ht="11.25" customHeight="1" outlineLevel="2">
      <c r="A274" s="805" t="s">
        <v>665</v>
      </c>
      <c r="B274" s="805" t="s">
        <v>218</v>
      </c>
      <c r="C274" s="806" t="s">
        <v>575</v>
      </c>
      <c r="D274" s="805" t="s">
        <v>576</v>
      </c>
      <c r="E274" s="807" t="s">
        <v>695</v>
      </c>
      <c r="F274" s="805" t="s">
        <v>341</v>
      </c>
      <c r="G274" s="808">
        <v>66641914</v>
      </c>
      <c r="H274" s="809">
        <v>26800</v>
      </c>
      <c r="I274" s="810"/>
      <c r="J274" s="810"/>
      <c r="K274" s="809">
        <v>26800</v>
      </c>
      <c r="L274" s="811" t="s">
        <v>714</v>
      </c>
      <c r="M274" s="812">
        <v>45139</v>
      </c>
      <c r="N274" s="812">
        <v>45139</v>
      </c>
    </row>
    <row r="275" spans="1:14" s="813" customFormat="1" ht="11.25" customHeight="1" outlineLevel="2">
      <c r="A275" s="805" t="s">
        <v>665</v>
      </c>
      <c r="B275" s="805" t="s">
        <v>218</v>
      </c>
      <c r="C275" s="806" t="s">
        <v>575</v>
      </c>
      <c r="D275" s="805" t="s">
        <v>576</v>
      </c>
      <c r="E275" s="807" t="s">
        <v>695</v>
      </c>
      <c r="F275" s="805" t="s">
        <v>341</v>
      </c>
      <c r="G275" s="808">
        <v>66642038</v>
      </c>
      <c r="H275" s="809">
        <v>92500</v>
      </c>
      <c r="I275" s="810"/>
      <c r="J275" s="810"/>
      <c r="K275" s="809">
        <v>92500</v>
      </c>
      <c r="L275" s="811" t="s">
        <v>714</v>
      </c>
      <c r="M275" s="812">
        <v>45170</v>
      </c>
      <c r="N275" s="812">
        <v>45170</v>
      </c>
    </row>
    <row r="276" spans="1:14" s="813" customFormat="1" ht="11.25" customHeight="1" outlineLevel="2">
      <c r="A276" s="805" t="s">
        <v>665</v>
      </c>
      <c r="B276" s="805" t="s">
        <v>218</v>
      </c>
      <c r="C276" s="806" t="s">
        <v>575</v>
      </c>
      <c r="D276" s="805" t="s">
        <v>576</v>
      </c>
      <c r="E276" s="807" t="s">
        <v>695</v>
      </c>
      <c r="F276" s="805" t="s">
        <v>341</v>
      </c>
      <c r="G276" s="808">
        <v>66642130</v>
      </c>
      <c r="H276" s="809">
        <v>24900</v>
      </c>
      <c r="I276" s="810"/>
      <c r="J276" s="810"/>
      <c r="K276" s="809">
        <v>24900</v>
      </c>
      <c r="L276" s="811" t="s">
        <v>714</v>
      </c>
      <c r="M276" s="812">
        <v>45170</v>
      </c>
      <c r="N276" s="812">
        <v>45170</v>
      </c>
    </row>
    <row r="277" spans="1:14" s="813" customFormat="1" ht="11.25" customHeight="1" outlineLevel="2">
      <c r="A277" s="805" t="s">
        <v>665</v>
      </c>
      <c r="B277" s="805" t="s">
        <v>218</v>
      </c>
      <c r="C277" s="806" t="s">
        <v>575</v>
      </c>
      <c r="D277" s="805" t="s">
        <v>576</v>
      </c>
      <c r="E277" s="807" t="s">
        <v>695</v>
      </c>
      <c r="F277" s="805" t="s">
        <v>341</v>
      </c>
      <c r="G277" s="808">
        <v>67096880</v>
      </c>
      <c r="H277" s="809">
        <v>92500</v>
      </c>
      <c r="I277" s="810"/>
      <c r="J277" s="810"/>
      <c r="K277" s="809">
        <v>92500</v>
      </c>
      <c r="L277" s="811" t="s">
        <v>714</v>
      </c>
      <c r="M277" s="812">
        <v>45200</v>
      </c>
      <c r="N277" s="812">
        <v>45200</v>
      </c>
    </row>
    <row r="278" spans="1:14" s="813" customFormat="1" ht="11.25" customHeight="1" outlineLevel="2">
      <c r="A278" s="805" t="s">
        <v>665</v>
      </c>
      <c r="B278" s="805" t="s">
        <v>218</v>
      </c>
      <c r="C278" s="806" t="s">
        <v>575</v>
      </c>
      <c r="D278" s="805" t="s">
        <v>576</v>
      </c>
      <c r="E278" s="807" t="s">
        <v>695</v>
      </c>
      <c r="F278" s="805" t="s">
        <v>341</v>
      </c>
      <c r="G278" s="808">
        <v>67096887</v>
      </c>
      <c r="H278" s="809">
        <v>2900</v>
      </c>
      <c r="I278" s="810"/>
      <c r="J278" s="810"/>
      <c r="K278" s="809">
        <v>2900</v>
      </c>
      <c r="L278" s="811" t="s">
        <v>714</v>
      </c>
      <c r="M278" s="812">
        <v>45200</v>
      </c>
      <c r="N278" s="812">
        <v>45200</v>
      </c>
    </row>
    <row r="279" spans="1:14" s="813" customFormat="1" ht="11.25" customHeight="1" outlineLevel="2">
      <c r="A279" s="805" t="s">
        <v>665</v>
      </c>
      <c r="B279" s="805" t="s">
        <v>218</v>
      </c>
      <c r="C279" s="806" t="s">
        <v>575</v>
      </c>
      <c r="D279" s="805" t="s">
        <v>576</v>
      </c>
      <c r="E279" s="807" t="s">
        <v>695</v>
      </c>
      <c r="F279" s="805" t="s">
        <v>341</v>
      </c>
      <c r="G279" s="808">
        <v>67748811</v>
      </c>
      <c r="H279" s="809">
        <v>92080</v>
      </c>
      <c r="I279" s="810"/>
      <c r="J279" s="810"/>
      <c r="K279" s="809">
        <v>92080</v>
      </c>
      <c r="L279" s="811" t="s">
        <v>714</v>
      </c>
      <c r="M279" s="812">
        <v>45231</v>
      </c>
      <c r="N279" s="812">
        <v>45231</v>
      </c>
    </row>
    <row r="280" spans="1:14" s="813" customFormat="1" ht="11.25" customHeight="1" outlineLevel="2">
      <c r="A280" s="805" t="s">
        <v>665</v>
      </c>
      <c r="B280" s="805" t="s">
        <v>218</v>
      </c>
      <c r="C280" s="806" t="s">
        <v>575</v>
      </c>
      <c r="D280" s="805" t="s">
        <v>576</v>
      </c>
      <c r="E280" s="807" t="s">
        <v>695</v>
      </c>
      <c r="F280" s="805" t="s">
        <v>341</v>
      </c>
      <c r="G280" s="808">
        <v>68316105</v>
      </c>
      <c r="H280" s="809">
        <v>92080</v>
      </c>
      <c r="I280" s="810"/>
      <c r="J280" s="810"/>
      <c r="K280" s="809">
        <v>92080</v>
      </c>
      <c r="L280" s="811" t="s">
        <v>714</v>
      </c>
      <c r="M280" s="812">
        <v>45261</v>
      </c>
      <c r="N280" s="812">
        <v>45261</v>
      </c>
    </row>
    <row r="281" spans="1:14" s="813" customFormat="1" ht="11.25" customHeight="1" outlineLevel="2">
      <c r="A281" s="805" t="s">
        <v>665</v>
      </c>
      <c r="B281" s="805" t="s">
        <v>218</v>
      </c>
      <c r="C281" s="806" t="s">
        <v>575</v>
      </c>
      <c r="D281" s="805" t="s">
        <v>576</v>
      </c>
      <c r="E281" s="807" t="s">
        <v>695</v>
      </c>
      <c r="F281" s="805" t="s">
        <v>341</v>
      </c>
      <c r="G281" s="808">
        <v>68962664</v>
      </c>
      <c r="H281" s="809">
        <v>92079</v>
      </c>
      <c r="I281" s="810"/>
      <c r="J281" s="810"/>
      <c r="K281" s="809">
        <v>92079</v>
      </c>
      <c r="L281" s="811" t="s">
        <v>714</v>
      </c>
      <c r="M281" s="812">
        <v>45292</v>
      </c>
      <c r="N281" s="812">
        <v>45292</v>
      </c>
    </row>
    <row r="282" spans="1:14" s="813" customFormat="1" ht="11.25" customHeight="1" outlineLevel="2">
      <c r="A282" s="805" t="s">
        <v>665</v>
      </c>
      <c r="B282" s="805" t="s">
        <v>218</v>
      </c>
      <c r="C282" s="806" t="s">
        <v>575</v>
      </c>
      <c r="D282" s="805" t="s">
        <v>576</v>
      </c>
      <c r="E282" s="807" t="s">
        <v>695</v>
      </c>
      <c r="F282" s="805" t="s">
        <v>341</v>
      </c>
      <c r="G282" s="808">
        <v>69423570</v>
      </c>
      <c r="H282" s="809">
        <v>99100</v>
      </c>
      <c r="I282" s="810"/>
      <c r="J282" s="810"/>
      <c r="K282" s="809">
        <v>99100</v>
      </c>
      <c r="L282" s="811" t="s">
        <v>714</v>
      </c>
      <c r="M282" s="812">
        <v>45323</v>
      </c>
      <c r="N282" s="812">
        <v>45323</v>
      </c>
    </row>
    <row r="283" spans="1:14" s="813" customFormat="1" ht="11.25" customHeight="1" outlineLevel="2">
      <c r="A283" s="805" t="s">
        <v>665</v>
      </c>
      <c r="B283" s="805" t="s">
        <v>218</v>
      </c>
      <c r="C283" s="806" t="s">
        <v>575</v>
      </c>
      <c r="D283" s="805" t="s">
        <v>576</v>
      </c>
      <c r="E283" s="807" t="s">
        <v>695</v>
      </c>
      <c r="F283" s="805" t="s">
        <v>341</v>
      </c>
      <c r="G283" s="808">
        <v>69950820</v>
      </c>
      <c r="H283" s="809">
        <v>99100</v>
      </c>
      <c r="I283" s="810"/>
      <c r="J283" s="810"/>
      <c r="K283" s="809">
        <v>99100</v>
      </c>
      <c r="L283" s="811" t="s">
        <v>714</v>
      </c>
      <c r="M283" s="812">
        <v>45352</v>
      </c>
      <c r="N283" s="812">
        <v>45352</v>
      </c>
    </row>
    <row r="284" spans="1:14" s="813" customFormat="1" ht="11.25" customHeight="1" outlineLevel="2">
      <c r="A284" s="805" t="s">
        <v>665</v>
      </c>
      <c r="B284" s="805" t="s">
        <v>218</v>
      </c>
      <c r="C284" s="806" t="s">
        <v>575</v>
      </c>
      <c r="D284" s="805" t="s">
        <v>576</v>
      </c>
      <c r="E284" s="807" t="s">
        <v>695</v>
      </c>
      <c r="F284" s="805" t="s">
        <v>341</v>
      </c>
      <c r="G284" s="808">
        <v>70613373</v>
      </c>
      <c r="H284" s="809">
        <v>99100</v>
      </c>
      <c r="I284" s="810"/>
      <c r="J284" s="810"/>
      <c r="K284" s="809">
        <v>99100</v>
      </c>
      <c r="L284" s="811" t="s">
        <v>714</v>
      </c>
      <c r="M284" s="812">
        <v>45383</v>
      </c>
      <c r="N284" s="812">
        <v>45383</v>
      </c>
    </row>
    <row r="285" spans="1:14" s="813" customFormat="1" ht="11.25" customHeight="1" outlineLevel="2">
      <c r="A285" s="805" t="s">
        <v>665</v>
      </c>
      <c r="B285" s="805" t="s">
        <v>218</v>
      </c>
      <c r="C285" s="806" t="s">
        <v>575</v>
      </c>
      <c r="D285" s="805" t="s">
        <v>576</v>
      </c>
      <c r="E285" s="807" t="s">
        <v>695</v>
      </c>
      <c r="F285" s="805" t="s">
        <v>341</v>
      </c>
      <c r="G285" s="808">
        <v>71337095</v>
      </c>
      <c r="H285" s="809">
        <v>87600</v>
      </c>
      <c r="I285" s="810"/>
      <c r="J285" s="810"/>
      <c r="K285" s="809">
        <v>87600</v>
      </c>
      <c r="L285" s="811" t="s">
        <v>714</v>
      </c>
      <c r="M285" s="812">
        <v>45413</v>
      </c>
      <c r="N285" s="812">
        <v>45413</v>
      </c>
    </row>
    <row r="286" spans="1:14" s="813" customFormat="1" ht="11.25" customHeight="1" outlineLevel="2">
      <c r="A286" s="805" t="s">
        <v>665</v>
      </c>
      <c r="B286" s="805" t="s">
        <v>218</v>
      </c>
      <c r="C286" s="806" t="s">
        <v>575</v>
      </c>
      <c r="D286" s="805" t="s">
        <v>576</v>
      </c>
      <c r="E286" s="807" t="s">
        <v>695</v>
      </c>
      <c r="F286" s="805" t="s">
        <v>341</v>
      </c>
      <c r="G286" s="808">
        <v>71911334</v>
      </c>
      <c r="H286" s="809">
        <v>87600</v>
      </c>
      <c r="I286" s="810"/>
      <c r="J286" s="810"/>
      <c r="K286" s="809">
        <v>87600</v>
      </c>
      <c r="L286" s="811" t="s">
        <v>714</v>
      </c>
      <c r="M286" s="812">
        <v>45444</v>
      </c>
      <c r="N286" s="812">
        <v>45444</v>
      </c>
    </row>
    <row r="287" spans="1:14" s="813" customFormat="1" ht="11.25" customHeight="1" outlineLevel="2">
      <c r="A287" s="805" t="s">
        <v>665</v>
      </c>
      <c r="B287" s="805" t="s">
        <v>218</v>
      </c>
      <c r="C287" s="806" t="s">
        <v>575</v>
      </c>
      <c r="D287" s="805" t="s">
        <v>576</v>
      </c>
      <c r="E287" s="807" t="s">
        <v>695</v>
      </c>
      <c r="F287" s="805" t="s">
        <v>341</v>
      </c>
      <c r="G287" s="808">
        <v>73040719</v>
      </c>
      <c r="H287" s="809">
        <v>87600</v>
      </c>
      <c r="I287" s="810"/>
      <c r="J287" s="810"/>
      <c r="K287" s="809">
        <v>87600</v>
      </c>
      <c r="L287" s="811" t="s">
        <v>714</v>
      </c>
      <c r="M287" s="812">
        <v>45474</v>
      </c>
      <c r="N287" s="812">
        <v>45474</v>
      </c>
    </row>
    <row r="288" spans="1:14" s="813" customFormat="1" ht="11.25" customHeight="1" outlineLevel="2">
      <c r="A288" s="805" t="s">
        <v>665</v>
      </c>
      <c r="B288" s="805" t="s">
        <v>218</v>
      </c>
      <c r="C288" s="806" t="s">
        <v>575</v>
      </c>
      <c r="D288" s="805" t="s">
        <v>576</v>
      </c>
      <c r="E288" s="807" t="s">
        <v>695</v>
      </c>
      <c r="F288" s="805" t="s">
        <v>341</v>
      </c>
      <c r="G288" s="808">
        <v>73040719</v>
      </c>
      <c r="H288" s="809">
        <v>87600</v>
      </c>
      <c r="I288" s="810"/>
      <c r="J288" s="810"/>
      <c r="K288" s="809">
        <v>87600</v>
      </c>
      <c r="L288" s="811" t="s">
        <v>714</v>
      </c>
      <c r="M288" s="812">
        <v>45505</v>
      </c>
      <c r="N288" s="812">
        <v>45505</v>
      </c>
    </row>
    <row r="289" spans="1:14" s="813" customFormat="1" ht="11.25" customHeight="1" outlineLevel="2">
      <c r="A289" s="805" t="s">
        <v>665</v>
      </c>
      <c r="B289" s="805" t="s">
        <v>218</v>
      </c>
      <c r="C289" s="806" t="s">
        <v>575</v>
      </c>
      <c r="D289" s="805" t="s">
        <v>576</v>
      </c>
      <c r="E289" s="807" t="s">
        <v>695</v>
      </c>
      <c r="F289" s="805" t="s">
        <v>341</v>
      </c>
      <c r="G289" s="808">
        <v>73636962</v>
      </c>
      <c r="H289" s="809">
        <v>87600</v>
      </c>
      <c r="I289" s="810"/>
      <c r="J289" s="810"/>
      <c r="K289" s="809">
        <v>87600</v>
      </c>
      <c r="L289" s="811" t="s">
        <v>714</v>
      </c>
      <c r="M289" s="812">
        <v>45536</v>
      </c>
      <c r="N289" s="812">
        <v>45536</v>
      </c>
    </row>
    <row r="290" spans="1:14" s="813" customFormat="1" ht="11.25" customHeight="1" outlineLevel="2">
      <c r="A290" s="805" t="s">
        <v>665</v>
      </c>
      <c r="B290" s="805" t="s">
        <v>218</v>
      </c>
      <c r="C290" s="806" t="s">
        <v>575</v>
      </c>
      <c r="D290" s="805" t="s">
        <v>576</v>
      </c>
      <c r="E290" s="807" t="s">
        <v>695</v>
      </c>
      <c r="F290" s="805" t="s">
        <v>341</v>
      </c>
      <c r="G290" s="808">
        <v>74377999</v>
      </c>
      <c r="H290" s="809">
        <v>25800</v>
      </c>
      <c r="I290" s="810"/>
      <c r="J290" s="810"/>
      <c r="K290" s="809">
        <v>25800</v>
      </c>
      <c r="L290" s="811" t="s">
        <v>714</v>
      </c>
      <c r="M290" s="812">
        <v>45566</v>
      </c>
      <c r="N290" s="812">
        <v>45566</v>
      </c>
    </row>
    <row r="291" spans="1:14" s="813" customFormat="1" ht="11.25" customHeight="1" outlineLevel="2">
      <c r="A291" s="805" t="s">
        <v>665</v>
      </c>
      <c r="B291" s="805" t="s">
        <v>218</v>
      </c>
      <c r="C291" s="806" t="s">
        <v>575</v>
      </c>
      <c r="D291" s="805" t="s">
        <v>576</v>
      </c>
      <c r="E291" s="807" t="s">
        <v>695</v>
      </c>
      <c r="F291" s="805" t="s">
        <v>341</v>
      </c>
      <c r="G291" s="808">
        <v>74911741</v>
      </c>
      <c r="H291" s="809">
        <v>25800</v>
      </c>
      <c r="I291" s="810"/>
      <c r="J291" s="810"/>
      <c r="K291" s="809">
        <v>25800</v>
      </c>
      <c r="L291" s="811" t="s">
        <v>714</v>
      </c>
      <c r="M291" s="812">
        <v>45597</v>
      </c>
      <c r="N291" s="812">
        <v>45597</v>
      </c>
    </row>
    <row r="292" spans="1:14" s="813" customFormat="1" ht="11.25" customHeight="1" outlineLevel="1">
      <c r="A292" s="805"/>
      <c r="B292" s="869" t="s">
        <v>1329</v>
      </c>
      <c r="C292" s="806"/>
      <c r="D292" s="805"/>
      <c r="E292" s="807"/>
      <c r="F292" s="805"/>
      <c r="G292" s="808"/>
      <c r="H292" s="809">
        <f>SUBTOTAL(9,H262:H291)</f>
        <v>2745939</v>
      </c>
      <c r="I292" s="810">
        <f>SUBTOTAL(9,I262:I291)</f>
        <v>0</v>
      </c>
      <c r="J292" s="810">
        <f>SUBTOTAL(9,J262:J291)</f>
        <v>0</v>
      </c>
      <c r="K292" s="809">
        <f>SUBTOTAL(9,K262:K291)</f>
        <v>2745939</v>
      </c>
      <c r="L292" s="811"/>
      <c r="M292" s="812"/>
      <c r="N292" s="812"/>
    </row>
    <row r="293" spans="1:14" s="822" customFormat="1" ht="11.25" customHeight="1" outlineLevel="2">
      <c r="A293" s="814" t="s">
        <v>665</v>
      </c>
      <c r="B293" s="814" t="s">
        <v>216</v>
      </c>
      <c r="C293" s="815" t="s">
        <v>572</v>
      </c>
      <c r="D293" s="814" t="s">
        <v>574</v>
      </c>
      <c r="E293" s="816" t="s">
        <v>694</v>
      </c>
      <c r="F293" s="814" t="s">
        <v>341</v>
      </c>
      <c r="G293" s="817">
        <v>66628556</v>
      </c>
      <c r="H293" s="818">
        <v>64000</v>
      </c>
      <c r="I293" s="819"/>
      <c r="J293" s="819"/>
      <c r="K293" s="818">
        <v>64000</v>
      </c>
      <c r="L293" s="820" t="s">
        <v>714</v>
      </c>
      <c r="M293" s="821">
        <v>44958</v>
      </c>
      <c r="N293" s="821">
        <v>44958</v>
      </c>
    </row>
    <row r="294" spans="1:14" s="822" customFormat="1" ht="11.25" customHeight="1" outlineLevel="1">
      <c r="A294" s="814"/>
      <c r="B294" s="870" t="s">
        <v>1330</v>
      </c>
      <c r="C294" s="815"/>
      <c r="D294" s="814"/>
      <c r="E294" s="816"/>
      <c r="F294" s="814"/>
      <c r="G294" s="817"/>
      <c r="H294" s="818">
        <f>SUBTOTAL(9,H293:H293)</f>
        <v>64000</v>
      </c>
      <c r="I294" s="819">
        <f>SUBTOTAL(9,I293:I293)</f>
        <v>0</v>
      </c>
      <c r="J294" s="819">
        <f>SUBTOTAL(9,J293:J293)</f>
        <v>0</v>
      </c>
      <c r="K294" s="818">
        <f>SUBTOTAL(9,K293:K293)</f>
        <v>64000</v>
      </c>
      <c r="L294" s="820"/>
      <c r="M294" s="821"/>
      <c r="N294" s="821"/>
    </row>
    <row r="295" spans="1:14" s="831" customFormat="1" ht="11.25" customHeight="1" outlineLevel="2">
      <c r="A295" s="823" t="s">
        <v>665</v>
      </c>
      <c r="B295" s="823" t="s">
        <v>249</v>
      </c>
      <c r="C295" s="824" t="s">
        <v>593</v>
      </c>
      <c r="D295" s="823" t="s">
        <v>595</v>
      </c>
      <c r="E295" s="825" t="s">
        <v>694</v>
      </c>
      <c r="F295" s="823" t="s">
        <v>341</v>
      </c>
      <c r="G295" s="826">
        <v>66628525</v>
      </c>
      <c r="H295" s="827">
        <v>1794600</v>
      </c>
      <c r="I295" s="828"/>
      <c r="J295" s="828"/>
      <c r="K295" s="827">
        <v>1794600</v>
      </c>
      <c r="L295" s="829" t="s">
        <v>714</v>
      </c>
      <c r="M295" s="830">
        <v>44958</v>
      </c>
      <c r="N295" s="830">
        <v>44958</v>
      </c>
    </row>
    <row r="296" spans="1:14" s="831" customFormat="1" ht="11.25" customHeight="1" outlineLevel="2">
      <c r="A296" s="823" t="s">
        <v>665</v>
      </c>
      <c r="B296" s="823" t="s">
        <v>249</v>
      </c>
      <c r="C296" s="824" t="s">
        <v>593</v>
      </c>
      <c r="D296" s="823" t="s">
        <v>595</v>
      </c>
      <c r="E296" s="825" t="s">
        <v>694</v>
      </c>
      <c r="F296" s="823" t="s">
        <v>341</v>
      </c>
      <c r="G296" s="826">
        <v>66628792</v>
      </c>
      <c r="H296" s="827">
        <v>1805860</v>
      </c>
      <c r="I296" s="828"/>
      <c r="J296" s="828"/>
      <c r="K296" s="827">
        <v>1805860</v>
      </c>
      <c r="L296" s="829"/>
      <c r="M296" s="830">
        <v>44986</v>
      </c>
      <c r="N296" s="830">
        <v>44986</v>
      </c>
    </row>
    <row r="297" spans="1:14" s="831" customFormat="1" ht="11.25" customHeight="1" outlineLevel="2">
      <c r="A297" s="823" t="s">
        <v>665</v>
      </c>
      <c r="B297" s="823" t="s">
        <v>249</v>
      </c>
      <c r="C297" s="824" t="s">
        <v>593</v>
      </c>
      <c r="D297" s="823" t="s">
        <v>595</v>
      </c>
      <c r="E297" s="825" t="s">
        <v>694</v>
      </c>
      <c r="F297" s="823" t="s">
        <v>341</v>
      </c>
      <c r="G297" s="826">
        <v>66635555</v>
      </c>
      <c r="H297" s="827">
        <v>1805860</v>
      </c>
      <c r="I297" s="828"/>
      <c r="J297" s="828"/>
      <c r="K297" s="827">
        <v>1805860</v>
      </c>
      <c r="L297" s="829"/>
      <c r="M297" s="830">
        <v>45017</v>
      </c>
      <c r="N297" s="830">
        <v>45017</v>
      </c>
    </row>
    <row r="298" spans="1:14" s="831" customFormat="1" ht="11.25" customHeight="1" outlineLevel="2">
      <c r="A298" s="823" t="s">
        <v>665</v>
      </c>
      <c r="B298" s="823" t="s">
        <v>249</v>
      </c>
      <c r="C298" s="824" t="s">
        <v>593</v>
      </c>
      <c r="D298" s="823" t="s">
        <v>595</v>
      </c>
      <c r="E298" s="825" t="s">
        <v>694</v>
      </c>
      <c r="F298" s="823" t="s">
        <v>341</v>
      </c>
      <c r="G298" s="826">
        <v>66636059</v>
      </c>
      <c r="H298" s="827">
        <v>1805860</v>
      </c>
      <c r="I298" s="828"/>
      <c r="J298" s="828"/>
      <c r="K298" s="827">
        <v>1805860</v>
      </c>
      <c r="L298" s="829" t="s">
        <v>714</v>
      </c>
      <c r="M298" s="830">
        <v>45047</v>
      </c>
      <c r="N298" s="830">
        <v>45047</v>
      </c>
    </row>
    <row r="299" spans="1:14" s="831" customFormat="1" ht="11.25" customHeight="1" outlineLevel="2">
      <c r="A299" s="823" t="s">
        <v>665</v>
      </c>
      <c r="B299" s="823" t="s">
        <v>249</v>
      </c>
      <c r="C299" s="824" t="s">
        <v>593</v>
      </c>
      <c r="D299" s="823" t="s">
        <v>595</v>
      </c>
      <c r="E299" s="825" t="s">
        <v>694</v>
      </c>
      <c r="F299" s="823" t="s">
        <v>341</v>
      </c>
      <c r="G299" s="826">
        <v>66640966</v>
      </c>
      <c r="H299" s="827">
        <v>1805860</v>
      </c>
      <c r="I299" s="828"/>
      <c r="J299" s="828"/>
      <c r="K299" s="827">
        <v>1805860</v>
      </c>
      <c r="L299" s="829" t="s">
        <v>714</v>
      </c>
      <c r="M299" s="830">
        <v>45078</v>
      </c>
      <c r="N299" s="830">
        <v>45078</v>
      </c>
    </row>
    <row r="300" spans="1:14" s="831" customFormat="1" ht="11.25" customHeight="1" outlineLevel="2">
      <c r="A300" s="823" t="s">
        <v>665</v>
      </c>
      <c r="B300" s="823" t="s">
        <v>249</v>
      </c>
      <c r="C300" s="824" t="s">
        <v>593</v>
      </c>
      <c r="D300" s="823" t="s">
        <v>595</v>
      </c>
      <c r="E300" s="825" t="s">
        <v>694</v>
      </c>
      <c r="F300" s="823" t="s">
        <v>341</v>
      </c>
      <c r="G300" s="826">
        <v>66641231</v>
      </c>
      <c r="H300" s="827">
        <v>1805860</v>
      </c>
      <c r="I300" s="828"/>
      <c r="J300" s="828"/>
      <c r="K300" s="827">
        <v>1805860</v>
      </c>
      <c r="L300" s="829" t="s">
        <v>714</v>
      </c>
      <c r="M300" s="830">
        <v>45108</v>
      </c>
      <c r="N300" s="830">
        <v>45108</v>
      </c>
    </row>
    <row r="301" spans="1:14" s="831" customFormat="1" ht="11.25" customHeight="1" outlineLevel="1">
      <c r="A301" s="823"/>
      <c r="B301" s="871" t="s">
        <v>1331</v>
      </c>
      <c r="C301" s="824"/>
      <c r="D301" s="823"/>
      <c r="E301" s="825"/>
      <c r="F301" s="823"/>
      <c r="G301" s="826"/>
      <c r="H301" s="827">
        <f>SUBTOTAL(9,H295:H300)</f>
        <v>10823900</v>
      </c>
      <c r="I301" s="828">
        <f>SUBTOTAL(9,I295:I300)</f>
        <v>0</v>
      </c>
      <c r="J301" s="828">
        <f>SUBTOTAL(9,J295:J300)</f>
        <v>0</v>
      </c>
      <c r="K301" s="827">
        <f>SUBTOTAL(9,K295:K300)</f>
        <v>10823900</v>
      </c>
      <c r="L301" s="829"/>
      <c r="M301" s="830"/>
      <c r="N301" s="830"/>
    </row>
    <row r="302" spans="1:14" s="656" customFormat="1" ht="11.25" customHeight="1" outlineLevel="2">
      <c r="A302" s="832" t="s">
        <v>665</v>
      </c>
      <c r="B302" s="832" t="s">
        <v>251</v>
      </c>
      <c r="C302" s="833" t="s">
        <v>596</v>
      </c>
      <c r="D302" s="832" t="s">
        <v>598</v>
      </c>
      <c r="E302" s="650" t="s">
        <v>694</v>
      </c>
      <c r="F302" s="832" t="s">
        <v>341</v>
      </c>
      <c r="G302" s="645">
        <v>66628556</v>
      </c>
      <c r="H302" s="644">
        <v>256000</v>
      </c>
      <c r="I302" s="646"/>
      <c r="J302" s="646"/>
      <c r="K302" s="644">
        <v>256000</v>
      </c>
      <c r="L302" s="647" t="s">
        <v>714</v>
      </c>
      <c r="M302" s="648">
        <v>44958</v>
      </c>
      <c r="N302" s="648">
        <v>44958</v>
      </c>
    </row>
    <row r="303" spans="1:14" s="656" customFormat="1" ht="11.25" customHeight="1" outlineLevel="1">
      <c r="A303" s="832"/>
      <c r="B303" s="872" t="s">
        <v>1332</v>
      </c>
      <c r="C303" s="833"/>
      <c r="D303" s="832"/>
      <c r="E303" s="650"/>
      <c r="F303" s="832"/>
      <c r="G303" s="645"/>
      <c r="H303" s="644">
        <f>SUBTOTAL(9,H302:H302)</f>
        <v>256000</v>
      </c>
      <c r="I303" s="646">
        <f>SUBTOTAL(9,I302:I302)</f>
        <v>0</v>
      </c>
      <c r="J303" s="646">
        <f>SUBTOTAL(9,J302:J302)</f>
        <v>0</v>
      </c>
      <c r="K303" s="644">
        <f>SUBTOTAL(9,K302:K302)</f>
        <v>256000</v>
      </c>
      <c r="L303" s="647"/>
      <c r="M303" s="648"/>
      <c r="N303" s="648"/>
    </row>
    <row r="304" spans="1:14" s="842" customFormat="1" ht="11.25" customHeight="1" outlineLevel="2">
      <c r="A304" s="834" t="s">
        <v>665</v>
      </c>
      <c r="B304" s="834" t="s">
        <v>253</v>
      </c>
      <c r="C304" s="835">
        <v>890903938</v>
      </c>
      <c r="D304" s="834" t="s">
        <v>443</v>
      </c>
      <c r="E304" s="836" t="s">
        <v>695</v>
      </c>
      <c r="F304" s="834" t="s">
        <v>341</v>
      </c>
      <c r="G304" s="837" t="s">
        <v>1095</v>
      </c>
      <c r="H304" s="838">
        <v>4500000</v>
      </c>
      <c r="I304" s="839"/>
      <c r="J304" s="839"/>
      <c r="K304" s="838">
        <v>4500000</v>
      </c>
      <c r="L304" s="840" t="s">
        <v>714</v>
      </c>
      <c r="M304" s="841">
        <v>44910</v>
      </c>
      <c r="N304" s="841">
        <v>44910</v>
      </c>
    </row>
    <row r="305" spans="1:14" s="842" customFormat="1" ht="11.25" customHeight="1" outlineLevel="2">
      <c r="A305" s="834" t="s">
        <v>665</v>
      </c>
      <c r="B305" s="834" t="s">
        <v>253</v>
      </c>
      <c r="C305" s="835">
        <v>890903938</v>
      </c>
      <c r="D305" s="834" t="s">
        <v>443</v>
      </c>
      <c r="E305" s="836" t="s">
        <v>695</v>
      </c>
      <c r="F305" s="834" t="s">
        <v>341</v>
      </c>
      <c r="G305" s="837" t="s">
        <v>1273</v>
      </c>
      <c r="H305" s="838">
        <v>4500000</v>
      </c>
      <c r="I305" s="839"/>
      <c r="J305" s="839"/>
      <c r="K305" s="838">
        <v>4500000</v>
      </c>
      <c r="L305" s="840" t="s">
        <v>714</v>
      </c>
      <c r="M305" s="841">
        <v>44918</v>
      </c>
      <c r="N305" s="841">
        <v>44918</v>
      </c>
    </row>
    <row r="306" spans="1:14" s="842" customFormat="1" ht="11.25" customHeight="1" outlineLevel="2">
      <c r="A306" s="834" t="s">
        <v>665</v>
      </c>
      <c r="B306" s="834" t="s">
        <v>253</v>
      </c>
      <c r="C306" s="835">
        <v>890903938</v>
      </c>
      <c r="D306" s="834" t="s">
        <v>443</v>
      </c>
      <c r="E306" s="836" t="s">
        <v>695</v>
      </c>
      <c r="F306" s="834" t="s">
        <v>341</v>
      </c>
      <c r="G306" s="837" t="s">
        <v>1159</v>
      </c>
      <c r="H306" s="838">
        <v>4500000</v>
      </c>
      <c r="I306" s="839"/>
      <c r="J306" s="839"/>
      <c r="K306" s="838">
        <v>4500000</v>
      </c>
      <c r="L306" s="840" t="s">
        <v>714</v>
      </c>
      <c r="M306" s="841">
        <v>44939</v>
      </c>
      <c r="N306" s="841">
        <v>44939</v>
      </c>
    </row>
    <row r="307" spans="1:14" s="842" customFormat="1" ht="11.25" customHeight="1" outlineLevel="2">
      <c r="A307" s="834" t="s">
        <v>665</v>
      </c>
      <c r="B307" s="834" t="s">
        <v>253</v>
      </c>
      <c r="C307" s="835">
        <v>890903938</v>
      </c>
      <c r="D307" s="834" t="s">
        <v>443</v>
      </c>
      <c r="E307" s="836" t="s">
        <v>695</v>
      </c>
      <c r="F307" s="834" t="s">
        <v>341</v>
      </c>
      <c r="G307" s="837" t="s">
        <v>1160</v>
      </c>
      <c r="H307" s="838">
        <v>4500000</v>
      </c>
      <c r="I307" s="839"/>
      <c r="J307" s="839"/>
      <c r="K307" s="838">
        <v>4500000</v>
      </c>
      <c r="L307" s="840" t="s">
        <v>714</v>
      </c>
      <c r="M307" s="841">
        <v>44956</v>
      </c>
      <c r="N307" s="841">
        <v>44956</v>
      </c>
    </row>
    <row r="308" spans="1:14" s="842" customFormat="1" ht="11.25" customHeight="1" outlineLevel="2">
      <c r="A308" s="834" t="s">
        <v>665</v>
      </c>
      <c r="B308" s="834" t="s">
        <v>253</v>
      </c>
      <c r="C308" s="835">
        <v>890903938</v>
      </c>
      <c r="D308" s="834" t="s">
        <v>443</v>
      </c>
      <c r="E308" s="836" t="s">
        <v>695</v>
      </c>
      <c r="F308" s="834" t="s">
        <v>341</v>
      </c>
      <c r="G308" s="837" t="s">
        <v>1274</v>
      </c>
      <c r="H308" s="838">
        <v>4500000</v>
      </c>
      <c r="I308" s="839"/>
      <c r="J308" s="839"/>
      <c r="K308" s="838">
        <v>4500000</v>
      </c>
      <c r="L308" s="840" t="s">
        <v>714</v>
      </c>
      <c r="M308" s="841">
        <v>44971</v>
      </c>
      <c r="N308" s="841">
        <v>44971</v>
      </c>
    </row>
    <row r="309" spans="1:14" s="842" customFormat="1" ht="11.25" customHeight="1" outlineLevel="2">
      <c r="A309" s="834" t="s">
        <v>665</v>
      </c>
      <c r="B309" s="834" t="s">
        <v>253</v>
      </c>
      <c r="C309" s="835">
        <v>890903938</v>
      </c>
      <c r="D309" s="834" t="s">
        <v>443</v>
      </c>
      <c r="E309" s="836" t="s">
        <v>695</v>
      </c>
      <c r="F309" s="834" t="s">
        <v>341</v>
      </c>
      <c r="G309" s="837" t="s">
        <v>1275</v>
      </c>
      <c r="H309" s="838">
        <v>4500000</v>
      </c>
      <c r="I309" s="839"/>
      <c r="J309" s="839"/>
      <c r="K309" s="838">
        <v>4500000</v>
      </c>
      <c r="L309" s="840" t="s">
        <v>714</v>
      </c>
      <c r="M309" s="841">
        <v>44985</v>
      </c>
      <c r="N309" s="841">
        <v>44985</v>
      </c>
    </row>
    <row r="310" spans="1:14" s="842" customFormat="1" ht="11.25" customHeight="1" outlineLevel="2">
      <c r="A310" s="834" t="s">
        <v>665</v>
      </c>
      <c r="B310" s="834" t="s">
        <v>253</v>
      </c>
      <c r="C310" s="835">
        <v>890903938</v>
      </c>
      <c r="D310" s="834" t="s">
        <v>443</v>
      </c>
      <c r="E310" s="836" t="s">
        <v>695</v>
      </c>
      <c r="F310" s="834" t="s">
        <v>341</v>
      </c>
      <c r="G310" s="837" t="s">
        <v>801</v>
      </c>
      <c r="H310" s="838">
        <v>4500000</v>
      </c>
      <c r="I310" s="839"/>
      <c r="J310" s="839"/>
      <c r="K310" s="838">
        <v>4500000</v>
      </c>
      <c r="L310" s="840" t="s">
        <v>714</v>
      </c>
      <c r="M310" s="841">
        <v>44999</v>
      </c>
      <c r="N310" s="841">
        <v>44999</v>
      </c>
    </row>
    <row r="311" spans="1:14" s="842" customFormat="1" ht="11.25" customHeight="1" outlineLevel="2">
      <c r="A311" s="834" t="s">
        <v>665</v>
      </c>
      <c r="B311" s="834" t="s">
        <v>253</v>
      </c>
      <c r="C311" s="835">
        <v>890903938</v>
      </c>
      <c r="D311" s="834" t="s">
        <v>443</v>
      </c>
      <c r="E311" s="836" t="s">
        <v>695</v>
      </c>
      <c r="F311" s="834" t="s">
        <v>341</v>
      </c>
      <c r="G311" s="837" t="s">
        <v>1179</v>
      </c>
      <c r="H311" s="838">
        <v>4500000</v>
      </c>
      <c r="I311" s="839"/>
      <c r="J311" s="839"/>
      <c r="K311" s="838">
        <v>4500000</v>
      </c>
      <c r="L311" s="840" t="s">
        <v>714</v>
      </c>
      <c r="M311" s="841">
        <v>45014</v>
      </c>
      <c r="N311" s="841">
        <v>45014</v>
      </c>
    </row>
    <row r="312" spans="1:14" s="842" customFormat="1" ht="11.25" customHeight="1" outlineLevel="1">
      <c r="A312" s="834"/>
      <c r="B312" s="873" t="s">
        <v>1333</v>
      </c>
      <c r="C312" s="835"/>
      <c r="D312" s="834"/>
      <c r="E312" s="836"/>
      <c r="F312" s="834"/>
      <c r="G312" s="837"/>
      <c r="H312" s="838">
        <f>SUBTOTAL(9,H304:H311)</f>
        <v>36000000</v>
      </c>
      <c r="I312" s="839">
        <f>SUBTOTAL(9,I304:I311)</f>
        <v>0</v>
      </c>
      <c r="J312" s="839">
        <f>SUBTOTAL(9,J304:J311)</f>
        <v>0</v>
      </c>
      <c r="K312" s="838">
        <f>SUBTOTAL(9,K304:K311)</f>
        <v>36000000</v>
      </c>
      <c r="L312" s="840"/>
      <c r="M312" s="841"/>
      <c r="N312" s="841"/>
    </row>
    <row r="313" spans="1:14" s="721" customFormat="1" ht="11.25" customHeight="1" outlineLevel="2">
      <c r="A313" s="713" t="s">
        <v>665</v>
      </c>
      <c r="B313" s="713" t="s">
        <v>682</v>
      </c>
      <c r="C313" s="714" t="s">
        <v>586</v>
      </c>
      <c r="D313" s="713" t="s">
        <v>587</v>
      </c>
      <c r="E313" s="715" t="s">
        <v>695</v>
      </c>
      <c r="F313" s="713" t="s">
        <v>341</v>
      </c>
      <c r="G313" s="843" t="s">
        <v>1159</v>
      </c>
      <c r="H313" s="717">
        <v>875000</v>
      </c>
      <c r="I313" s="718"/>
      <c r="J313" s="718"/>
      <c r="K313" s="717">
        <v>875000</v>
      </c>
      <c r="L313" s="719" t="s">
        <v>714</v>
      </c>
      <c r="M313" s="844">
        <v>44939</v>
      </c>
      <c r="N313" s="844">
        <v>44939</v>
      </c>
    </row>
    <row r="314" spans="1:14" s="721" customFormat="1" ht="11.25" customHeight="1" outlineLevel="2">
      <c r="A314" s="713" t="s">
        <v>665</v>
      </c>
      <c r="B314" s="713" t="s">
        <v>682</v>
      </c>
      <c r="C314" s="714" t="s">
        <v>586</v>
      </c>
      <c r="D314" s="713" t="s">
        <v>587</v>
      </c>
      <c r="E314" s="715" t="s">
        <v>695</v>
      </c>
      <c r="F314" s="713" t="s">
        <v>341</v>
      </c>
      <c r="G314" s="843" t="s">
        <v>1160</v>
      </c>
      <c r="H314" s="717">
        <v>875000</v>
      </c>
      <c r="I314" s="718"/>
      <c r="J314" s="718"/>
      <c r="K314" s="717">
        <v>875000</v>
      </c>
      <c r="L314" s="719" t="s">
        <v>714</v>
      </c>
      <c r="M314" s="844">
        <v>44956</v>
      </c>
      <c r="N314" s="844">
        <v>44956</v>
      </c>
    </row>
    <row r="315" spans="1:14" s="721" customFormat="1" ht="11.25" customHeight="1" outlineLevel="2">
      <c r="A315" s="713" t="s">
        <v>665</v>
      </c>
      <c r="B315" s="713" t="s">
        <v>682</v>
      </c>
      <c r="C315" s="714" t="s">
        <v>586</v>
      </c>
      <c r="D315" s="713" t="s">
        <v>587</v>
      </c>
      <c r="E315" s="715" t="s">
        <v>695</v>
      </c>
      <c r="F315" s="713" t="s">
        <v>341</v>
      </c>
      <c r="G315" s="843" t="s">
        <v>1337</v>
      </c>
      <c r="H315" s="717">
        <v>8750000</v>
      </c>
      <c r="I315" s="718"/>
      <c r="J315" s="718"/>
      <c r="K315" s="717">
        <v>8750000</v>
      </c>
      <c r="L315" s="719" t="s">
        <v>714</v>
      </c>
      <c r="M315" s="844">
        <v>44957</v>
      </c>
      <c r="N315" s="844">
        <v>44957</v>
      </c>
    </row>
    <row r="316" spans="1:14" s="721" customFormat="1" ht="11.25" customHeight="1" outlineLevel="2">
      <c r="A316" s="713" t="s">
        <v>665</v>
      </c>
      <c r="B316" s="713" t="s">
        <v>682</v>
      </c>
      <c r="C316" s="714" t="s">
        <v>586</v>
      </c>
      <c r="D316" s="713" t="s">
        <v>587</v>
      </c>
      <c r="E316" s="715" t="s">
        <v>695</v>
      </c>
      <c r="F316" s="713" t="s">
        <v>341</v>
      </c>
      <c r="G316" s="843" t="s">
        <v>1274</v>
      </c>
      <c r="H316" s="717">
        <v>875000</v>
      </c>
      <c r="I316" s="718"/>
      <c r="J316" s="718"/>
      <c r="K316" s="717">
        <v>875000</v>
      </c>
      <c r="L316" s="719" t="s">
        <v>714</v>
      </c>
      <c r="M316" s="844">
        <v>44971</v>
      </c>
      <c r="N316" s="844">
        <v>44971</v>
      </c>
    </row>
    <row r="317" spans="1:14" s="721" customFormat="1" ht="11.25" customHeight="1" outlineLevel="2">
      <c r="A317" s="713" t="s">
        <v>665</v>
      </c>
      <c r="B317" s="713" t="s">
        <v>682</v>
      </c>
      <c r="C317" s="714" t="s">
        <v>586</v>
      </c>
      <c r="D317" s="713" t="s">
        <v>587</v>
      </c>
      <c r="E317" s="715" t="s">
        <v>695</v>
      </c>
      <c r="F317" s="713" t="s">
        <v>341</v>
      </c>
      <c r="G317" s="843" t="s">
        <v>1275</v>
      </c>
      <c r="H317" s="717">
        <v>875000</v>
      </c>
      <c r="I317" s="718"/>
      <c r="J317" s="718"/>
      <c r="K317" s="717">
        <v>875000</v>
      </c>
      <c r="L317" s="719" t="s">
        <v>714</v>
      </c>
      <c r="M317" s="844">
        <v>44985</v>
      </c>
      <c r="N317" s="844">
        <v>44985</v>
      </c>
    </row>
    <row r="318" spans="1:14" s="721" customFormat="1" ht="11.25" customHeight="1" outlineLevel="2">
      <c r="A318" s="713" t="s">
        <v>665</v>
      </c>
      <c r="B318" s="713" t="s">
        <v>682</v>
      </c>
      <c r="C318" s="714" t="s">
        <v>586</v>
      </c>
      <c r="D318" s="713" t="s">
        <v>587</v>
      </c>
      <c r="E318" s="715" t="s">
        <v>695</v>
      </c>
      <c r="F318" s="713" t="s">
        <v>341</v>
      </c>
      <c r="G318" s="843" t="s">
        <v>801</v>
      </c>
      <c r="H318" s="717">
        <v>875000</v>
      </c>
      <c r="I318" s="718"/>
      <c r="J318" s="718"/>
      <c r="K318" s="717">
        <v>875000</v>
      </c>
      <c r="L318" s="719" t="s">
        <v>714</v>
      </c>
      <c r="M318" s="844">
        <v>45000</v>
      </c>
      <c r="N318" s="844">
        <v>45000</v>
      </c>
    </row>
    <row r="319" spans="1:14" s="721" customFormat="1" ht="11.25" customHeight="1" outlineLevel="2">
      <c r="A319" s="713" t="s">
        <v>665</v>
      </c>
      <c r="B319" s="713" t="s">
        <v>682</v>
      </c>
      <c r="C319" s="714" t="s">
        <v>586</v>
      </c>
      <c r="D319" s="713" t="s">
        <v>587</v>
      </c>
      <c r="E319" s="715" t="s">
        <v>695</v>
      </c>
      <c r="F319" s="713" t="s">
        <v>341</v>
      </c>
      <c r="G319" s="843" t="s">
        <v>1179</v>
      </c>
      <c r="H319" s="717">
        <v>875000</v>
      </c>
      <c r="I319" s="718"/>
      <c r="J319" s="718"/>
      <c r="K319" s="717">
        <v>875000</v>
      </c>
      <c r="L319" s="719" t="s">
        <v>714</v>
      </c>
      <c r="M319" s="844">
        <v>45014</v>
      </c>
      <c r="N319" s="844">
        <v>45014</v>
      </c>
    </row>
    <row r="320" spans="1:14" s="721" customFormat="1" ht="11.25" customHeight="1" outlineLevel="1">
      <c r="A320" s="874"/>
      <c r="B320" s="858" t="s">
        <v>1327</v>
      </c>
      <c r="C320" s="714"/>
      <c r="D320" s="713"/>
      <c r="E320" s="715"/>
      <c r="F320" s="713"/>
      <c r="G320" s="875"/>
      <c r="H320" s="717">
        <f>SUBTOTAL(9,H313:H319)</f>
        <v>14000000</v>
      </c>
      <c r="I320" s="718">
        <f>SUBTOTAL(9,I313:I319)</f>
        <v>0</v>
      </c>
      <c r="J320" s="718">
        <f>SUBTOTAL(9,J313:J319)</f>
        <v>0</v>
      </c>
      <c r="K320" s="876">
        <f>SUBTOTAL(9,K313:K319)</f>
        <v>14000000</v>
      </c>
      <c r="L320" s="877"/>
      <c r="M320" s="878"/>
      <c r="N320" s="878"/>
    </row>
    <row r="321" spans="1:14" s="897" customFormat="1" ht="11.25" customHeight="1">
      <c r="A321" s="910" t="s">
        <v>1336</v>
      </c>
      <c r="B321" s="911"/>
      <c r="C321" s="890"/>
      <c r="D321" s="858"/>
      <c r="E321" s="891"/>
      <c r="F321" s="858"/>
      <c r="G321" s="892"/>
      <c r="H321" s="893">
        <f>SUBTOTAL(9,H4:H319)</f>
        <v>1973902993.2400002</v>
      </c>
      <c r="I321" s="894">
        <f>SUBTOTAL(9,I4:I319)</f>
        <v>0</v>
      </c>
      <c r="J321" s="894">
        <f>SUBTOTAL(9,J4:J319)</f>
        <v>0</v>
      </c>
      <c r="K321" s="893">
        <f>+K320+K312+K303+K301+K294+K292+K261+K234+K219+K206+K179+K148+K126+K107+K76+K74+K71+K69+K67+K15+K13+K9+K5</f>
        <v>1973902993.24</v>
      </c>
      <c r="L321" s="895"/>
      <c r="M321" s="896"/>
      <c r="N321" s="896"/>
    </row>
    <row r="322" spans="1:14" ht="11.25" customHeight="1">
      <c r="A322" s="177"/>
      <c r="B322" s="112"/>
      <c r="C322" s="148"/>
      <c r="D322" s="112"/>
      <c r="E322" s="107"/>
      <c r="F322" s="112"/>
      <c r="G322" s="495"/>
      <c r="H322" s="159"/>
      <c r="I322" s="887"/>
      <c r="J322" s="108"/>
      <c r="K322" s="888">
        <f>+K321-H321</f>
        <v>0</v>
      </c>
      <c r="L322" s="565"/>
      <c r="M322" s="610"/>
      <c r="N322" s="610"/>
    </row>
    <row r="323" spans="1:14" ht="11.25" customHeight="1">
      <c r="A323" s="112"/>
      <c r="B323" s="112"/>
      <c r="C323" s="148"/>
      <c r="D323" s="112"/>
      <c r="E323" s="107"/>
      <c r="F323" s="112"/>
      <c r="G323" s="494"/>
      <c r="H323" s="159"/>
      <c r="I323" s="108"/>
      <c r="J323" s="108"/>
      <c r="K323" s="114"/>
      <c r="L323" s="565"/>
      <c r="M323" s="610"/>
      <c r="N323" s="610"/>
    </row>
    <row r="324" spans="1:14" ht="11.25" customHeight="1" outlineLevel="2">
      <c r="A324" s="112" t="s">
        <v>665</v>
      </c>
      <c r="B324" s="112" t="s">
        <v>321</v>
      </c>
      <c r="C324" s="148" t="s">
        <v>624</v>
      </c>
      <c r="D324" s="112" t="s">
        <v>523</v>
      </c>
      <c r="E324" s="145" t="s">
        <v>695</v>
      </c>
      <c r="F324" s="112" t="s">
        <v>1277</v>
      </c>
      <c r="G324" s="846" t="s">
        <v>1315</v>
      </c>
      <c r="H324" s="159">
        <v>42063000</v>
      </c>
      <c r="I324" s="159">
        <v>19844000</v>
      </c>
      <c r="J324" s="159">
        <v>32063000</v>
      </c>
      <c r="K324" s="159">
        <f t="shared" ref="K324:K361" si="1">+H324+I324+J324</f>
        <v>93970000</v>
      </c>
      <c r="L324" s="188" t="s">
        <v>714</v>
      </c>
      <c r="M324" s="845">
        <v>44763</v>
      </c>
      <c r="N324" s="845">
        <v>44763</v>
      </c>
    </row>
    <row r="325" spans="1:14" ht="11.25" customHeight="1" outlineLevel="2">
      <c r="A325" s="112" t="s">
        <v>665</v>
      </c>
      <c r="B325" s="112" t="s">
        <v>321</v>
      </c>
      <c r="C325" s="148" t="s">
        <v>624</v>
      </c>
      <c r="D325" s="112" t="s">
        <v>523</v>
      </c>
      <c r="E325" s="145" t="s">
        <v>695</v>
      </c>
      <c r="F325" s="112" t="s">
        <v>1277</v>
      </c>
      <c r="G325" s="846" t="s">
        <v>1314</v>
      </c>
      <c r="H325" s="159">
        <v>42269000</v>
      </c>
      <c r="I325" s="159">
        <v>19942000</v>
      </c>
      <c r="J325" s="159">
        <v>32269000</v>
      </c>
      <c r="K325" s="159">
        <f t="shared" si="1"/>
        <v>94480000</v>
      </c>
      <c r="L325" s="188" t="s">
        <v>714</v>
      </c>
      <c r="M325" s="845">
        <v>44795</v>
      </c>
      <c r="N325" s="845">
        <v>44795</v>
      </c>
    </row>
    <row r="326" spans="1:14" ht="11.25" customHeight="1" outlineLevel="2">
      <c r="A326" s="112" t="s">
        <v>665</v>
      </c>
      <c r="B326" s="112" t="s">
        <v>321</v>
      </c>
      <c r="C326" s="148" t="s">
        <v>624</v>
      </c>
      <c r="D326" s="112" t="s">
        <v>523</v>
      </c>
      <c r="E326" s="145" t="s">
        <v>695</v>
      </c>
      <c r="F326" s="112" t="s">
        <v>1277</v>
      </c>
      <c r="G326" s="846" t="s">
        <v>1313</v>
      </c>
      <c r="H326" s="159">
        <v>43465000</v>
      </c>
      <c r="I326" s="159">
        <v>20506000</v>
      </c>
      <c r="J326" s="159">
        <v>33465000</v>
      </c>
      <c r="K326" s="159">
        <f t="shared" si="1"/>
        <v>97436000</v>
      </c>
      <c r="L326" s="188" t="s">
        <v>714</v>
      </c>
      <c r="M326" s="845">
        <v>44823</v>
      </c>
      <c r="N326" s="845">
        <v>44823</v>
      </c>
    </row>
    <row r="327" spans="1:14" ht="11.25" customHeight="1" outlineLevel="2">
      <c r="A327" s="112" t="s">
        <v>665</v>
      </c>
      <c r="B327" s="112" t="s">
        <v>321</v>
      </c>
      <c r="C327" s="148" t="s">
        <v>624</v>
      </c>
      <c r="D327" s="112" t="s">
        <v>523</v>
      </c>
      <c r="E327" s="145" t="s">
        <v>695</v>
      </c>
      <c r="F327" s="112" t="s">
        <v>1277</v>
      </c>
      <c r="G327" s="846" t="s">
        <v>1312</v>
      </c>
      <c r="H327" s="159">
        <v>42951000</v>
      </c>
      <c r="I327" s="159">
        <v>20263000</v>
      </c>
      <c r="J327" s="159">
        <v>32951000</v>
      </c>
      <c r="K327" s="159">
        <f t="shared" si="1"/>
        <v>96165000</v>
      </c>
      <c r="L327" s="188" t="s">
        <v>714</v>
      </c>
      <c r="M327" s="845">
        <v>44854</v>
      </c>
      <c r="N327" s="845">
        <v>44854</v>
      </c>
    </row>
    <row r="328" spans="1:14" ht="11.25" customHeight="1" outlineLevel="2">
      <c r="A328" s="112" t="s">
        <v>665</v>
      </c>
      <c r="B328" s="112" t="s">
        <v>321</v>
      </c>
      <c r="C328" s="148" t="s">
        <v>624</v>
      </c>
      <c r="D328" s="112" t="s">
        <v>523</v>
      </c>
      <c r="E328" s="145" t="s">
        <v>695</v>
      </c>
      <c r="F328" s="112" t="s">
        <v>1277</v>
      </c>
      <c r="G328" s="846" t="s">
        <v>1311</v>
      </c>
      <c r="H328" s="159">
        <v>42793000</v>
      </c>
      <c r="I328" s="159">
        <v>21723000</v>
      </c>
      <c r="J328" s="159">
        <v>32793000</v>
      </c>
      <c r="K328" s="159">
        <f t="shared" si="1"/>
        <v>97309000</v>
      </c>
      <c r="L328" s="188" t="s">
        <v>714</v>
      </c>
      <c r="M328" s="845">
        <v>44887</v>
      </c>
      <c r="N328" s="845">
        <v>44887</v>
      </c>
    </row>
    <row r="329" spans="1:14" ht="11.25" customHeight="1" outlineLevel="2">
      <c r="A329" s="112" t="s">
        <v>665</v>
      </c>
      <c r="B329" s="112" t="s">
        <v>321</v>
      </c>
      <c r="C329" s="148" t="s">
        <v>624</v>
      </c>
      <c r="D329" s="112" t="s">
        <v>523</v>
      </c>
      <c r="E329" s="145" t="s">
        <v>695</v>
      </c>
      <c r="F329" s="112" t="s">
        <v>1277</v>
      </c>
      <c r="G329" s="846" t="s">
        <v>1310</v>
      </c>
      <c r="H329" s="159">
        <v>15001000</v>
      </c>
      <c r="I329" s="159">
        <v>7292000</v>
      </c>
      <c r="J329" s="159">
        <v>15001000</v>
      </c>
      <c r="K329" s="159">
        <f t="shared" si="1"/>
        <v>37294000</v>
      </c>
      <c r="L329" s="188" t="s">
        <v>714</v>
      </c>
      <c r="M329" s="845">
        <v>44917</v>
      </c>
      <c r="N329" s="845">
        <v>44917</v>
      </c>
    </row>
    <row r="330" spans="1:14" ht="11.25" customHeight="1" outlineLevel="2">
      <c r="A330" s="112" t="s">
        <v>665</v>
      </c>
      <c r="B330" s="112" t="s">
        <v>321</v>
      </c>
      <c r="C330" s="148" t="s">
        <v>624</v>
      </c>
      <c r="D330" s="112" t="s">
        <v>523</v>
      </c>
      <c r="E330" s="145" t="s">
        <v>695</v>
      </c>
      <c r="F330" s="112" t="s">
        <v>1277</v>
      </c>
      <c r="G330" s="846" t="s">
        <v>1309</v>
      </c>
      <c r="H330" s="159">
        <v>25262000</v>
      </c>
      <c r="I330" s="159">
        <v>11701000</v>
      </c>
      <c r="J330" s="159">
        <v>15262000</v>
      </c>
      <c r="K330" s="159">
        <f t="shared" si="1"/>
        <v>52225000</v>
      </c>
      <c r="L330" s="188" t="s">
        <v>714</v>
      </c>
      <c r="M330" s="845">
        <v>44949</v>
      </c>
      <c r="N330" s="845">
        <v>44949</v>
      </c>
    </row>
    <row r="331" spans="1:14" ht="11.25" customHeight="1" outlineLevel="2">
      <c r="A331" s="112" t="s">
        <v>665</v>
      </c>
      <c r="B331" s="112" t="s">
        <v>321</v>
      </c>
      <c r="C331" s="148" t="s">
        <v>624</v>
      </c>
      <c r="D331" s="112" t="s">
        <v>523</v>
      </c>
      <c r="E331" s="145" t="s">
        <v>695</v>
      </c>
      <c r="F331" s="112" t="s">
        <v>1277</v>
      </c>
      <c r="G331" s="846" t="s">
        <v>1308</v>
      </c>
      <c r="H331" s="159">
        <v>8258000</v>
      </c>
      <c r="I331" s="159">
        <v>3677000</v>
      </c>
      <c r="J331" s="159">
        <v>8258000</v>
      </c>
      <c r="K331" s="159">
        <f t="shared" si="1"/>
        <v>20193000</v>
      </c>
      <c r="L331" s="188" t="s">
        <v>714</v>
      </c>
      <c r="M331" s="845">
        <v>44974</v>
      </c>
      <c r="N331" s="845">
        <v>44974</v>
      </c>
    </row>
    <row r="332" spans="1:14" ht="11.25" customHeight="1" outlineLevel="2">
      <c r="A332" s="112" t="s">
        <v>665</v>
      </c>
      <c r="B332" s="112" t="s">
        <v>321</v>
      </c>
      <c r="C332" s="148" t="s">
        <v>624</v>
      </c>
      <c r="D332" s="112" t="s">
        <v>523</v>
      </c>
      <c r="E332" s="145" t="s">
        <v>695</v>
      </c>
      <c r="F332" s="112" t="s">
        <v>1277</v>
      </c>
      <c r="G332" s="846" t="s">
        <v>1307</v>
      </c>
      <c r="H332" s="159">
        <v>8323000</v>
      </c>
      <c r="I332" s="159">
        <v>3539000</v>
      </c>
      <c r="J332" s="159">
        <v>8323000</v>
      </c>
      <c r="K332" s="159">
        <f t="shared" si="1"/>
        <v>20185000</v>
      </c>
      <c r="L332" s="188" t="s">
        <v>714</v>
      </c>
      <c r="M332" s="845">
        <v>45002</v>
      </c>
      <c r="N332" s="845">
        <v>45002</v>
      </c>
    </row>
    <row r="333" spans="1:14" ht="11.25" customHeight="1" outlineLevel="2">
      <c r="A333" s="112" t="s">
        <v>665</v>
      </c>
      <c r="B333" s="112" t="s">
        <v>321</v>
      </c>
      <c r="C333" s="148" t="s">
        <v>624</v>
      </c>
      <c r="D333" s="112" t="s">
        <v>523</v>
      </c>
      <c r="E333" s="145" t="s">
        <v>695</v>
      </c>
      <c r="F333" s="112" t="s">
        <v>1277</v>
      </c>
      <c r="G333" s="846" t="s">
        <v>1306</v>
      </c>
      <c r="H333" s="159">
        <v>8708000</v>
      </c>
      <c r="I333" s="159">
        <v>3490000</v>
      </c>
      <c r="J333" s="159">
        <v>8273000</v>
      </c>
      <c r="K333" s="159">
        <f t="shared" si="1"/>
        <v>20471000</v>
      </c>
      <c r="L333" s="188" t="s">
        <v>714</v>
      </c>
      <c r="M333" s="845">
        <v>45036</v>
      </c>
      <c r="N333" s="845">
        <v>45036</v>
      </c>
    </row>
    <row r="334" spans="1:14" ht="11.25" customHeight="1" outlineLevel="2">
      <c r="A334" s="112" t="s">
        <v>665</v>
      </c>
      <c r="B334" s="112" t="s">
        <v>321</v>
      </c>
      <c r="C334" s="148" t="s">
        <v>624</v>
      </c>
      <c r="D334" s="112" t="s">
        <v>523</v>
      </c>
      <c r="E334" s="145" t="s">
        <v>695</v>
      </c>
      <c r="F334" s="112" t="s">
        <v>1277</v>
      </c>
      <c r="G334" s="846" t="s">
        <v>1305</v>
      </c>
      <c r="H334" s="159">
        <v>9160000</v>
      </c>
      <c r="I334" s="159">
        <v>3481000</v>
      </c>
      <c r="J334" s="159">
        <v>8244000</v>
      </c>
      <c r="K334" s="159">
        <f t="shared" si="1"/>
        <v>20885000</v>
      </c>
      <c r="L334" s="188" t="s">
        <v>714</v>
      </c>
      <c r="M334" s="845">
        <v>45065</v>
      </c>
      <c r="N334" s="845">
        <v>45065</v>
      </c>
    </row>
    <row r="335" spans="1:14" ht="11.25" customHeight="1" outlineLevel="2">
      <c r="A335" s="112" t="s">
        <v>665</v>
      </c>
      <c r="B335" s="112" t="s">
        <v>321</v>
      </c>
      <c r="C335" s="148" t="s">
        <v>624</v>
      </c>
      <c r="D335" s="112" t="s">
        <v>523</v>
      </c>
      <c r="E335" s="145" t="s">
        <v>695</v>
      </c>
      <c r="F335" s="112" t="s">
        <v>1277</v>
      </c>
      <c r="G335" s="846" t="s">
        <v>1304</v>
      </c>
      <c r="H335" s="159">
        <v>9286000</v>
      </c>
      <c r="I335" s="159">
        <v>3309000</v>
      </c>
      <c r="J335" s="159">
        <v>7893000</v>
      </c>
      <c r="K335" s="159">
        <f t="shared" si="1"/>
        <v>20488000</v>
      </c>
      <c r="L335" s="188" t="s">
        <v>714</v>
      </c>
      <c r="M335" s="845">
        <v>45098</v>
      </c>
      <c r="N335" s="845">
        <v>45098</v>
      </c>
    </row>
    <row r="336" spans="1:14" ht="11.25" customHeight="1" outlineLevel="2">
      <c r="A336" s="112" t="s">
        <v>665</v>
      </c>
      <c r="B336" s="112" t="s">
        <v>321</v>
      </c>
      <c r="C336" s="148" t="s">
        <v>624</v>
      </c>
      <c r="D336" s="112" t="s">
        <v>523</v>
      </c>
      <c r="E336" s="145" t="s">
        <v>695</v>
      </c>
      <c r="F336" s="112" t="s">
        <v>1277</v>
      </c>
      <c r="G336" s="846" t="s">
        <v>1303</v>
      </c>
      <c r="H336" s="159">
        <v>17281000</v>
      </c>
      <c r="I336" s="159">
        <v>5811000</v>
      </c>
      <c r="J336" s="159">
        <v>10825000</v>
      </c>
      <c r="K336" s="159">
        <f t="shared" si="1"/>
        <v>33917000</v>
      </c>
      <c r="L336" s="188" t="s">
        <v>714</v>
      </c>
      <c r="M336" s="845">
        <v>45126</v>
      </c>
      <c r="N336" s="845">
        <v>45126</v>
      </c>
    </row>
    <row r="337" spans="1:14" ht="11.25" customHeight="1" outlineLevel="2">
      <c r="A337" s="112" t="s">
        <v>665</v>
      </c>
      <c r="B337" s="112" t="s">
        <v>321</v>
      </c>
      <c r="C337" s="148" t="s">
        <v>624</v>
      </c>
      <c r="D337" s="112" t="s">
        <v>523</v>
      </c>
      <c r="E337" s="145" t="s">
        <v>695</v>
      </c>
      <c r="F337" s="112" t="s">
        <v>1277</v>
      </c>
      <c r="G337" s="846" t="s">
        <v>1302</v>
      </c>
      <c r="H337" s="159">
        <v>10976000</v>
      </c>
      <c r="I337" s="159">
        <v>3423000</v>
      </c>
      <c r="J337" s="159">
        <v>8232000</v>
      </c>
      <c r="K337" s="159">
        <f t="shared" si="1"/>
        <v>22631000</v>
      </c>
      <c r="L337" s="188" t="s">
        <v>714</v>
      </c>
      <c r="M337" s="845">
        <v>45160</v>
      </c>
      <c r="N337" s="845">
        <v>45160</v>
      </c>
    </row>
    <row r="338" spans="1:14" ht="11.25" customHeight="1" outlineLevel="2">
      <c r="A338" s="112" t="s">
        <v>665</v>
      </c>
      <c r="B338" s="112" t="s">
        <v>321</v>
      </c>
      <c r="C338" s="148" t="s">
        <v>624</v>
      </c>
      <c r="D338" s="112" t="s">
        <v>523</v>
      </c>
      <c r="E338" s="145" t="s">
        <v>695</v>
      </c>
      <c r="F338" s="112" t="s">
        <v>1277</v>
      </c>
      <c r="G338" s="846" t="s">
        <v>1301</v>
      </c>
      <c r="H338" s="159">
        <v>14548000</v>
      </c>
      <c r="I338" s="159">
        <v>4245000</v>
      </c>
      <c r="J338" s="159">
        <v>9711000</v>
      </c>
      <c r="K338" s="159">
        <f t="shared" si="1"/>
        <v>28504000</v>
      </c>
      <c r="L338" s="188" t="s">
        <v>714</v>
      </c>
      <c r="M338" s="845">
        <v>45188</v>
      </c>
      <c r="N338" s="845">
        <v>45188</v>
      </c>
    </row>
    <row r="339" spans="1:14" ht="11.25" customHeight="1" outlineLevel="2">
      <c r="A339" s="112" t="s">
        <v>665</v>
      </c>
      <c r="B339" s="112" t="s">
        <v>321</v>
      </c>
      <c r="C339" s="148" t="s">
        <v>624</v>
      </c>
      <c r="D339" s="112" t="s">
        <v>523</v>
      </c>
      <c r="E339" s="145" t="s">
        <v>695</v>
      </c>
      <c r="F339" s="112" t="s">
        <v>1277</v>
      </c>
      <c r="G339" s="846" t="s">
        <v>1300</v>
      </c>
      <c r="H339" s="159">
        <v>6399000</v>
      </c>
      <c r="I339" s="159">
        <v>1711000</v>
      </c>
      <c r="J339" s="159">
        <v>4159000</v>
      </c>
      <c r="K339" s="159">
        <f t="shared" si="1"/>
        <v>12269000</v>
      </c>
      <c r="L339" s="188" t="s">
        <v>714</v>
      </c>
      <c r="M339" s="845">
        <v>45222</v>
      </c>
      <c r="N339" s="845">
        <v>45222</v>
      </c>
    </row>
    <row r="340" spans="1:14" ht="11.25" customHeight="1" outlineLevel="2">
      <c r="A340" s="112" t="s">
        <v>665</v>
      </c>
      <c r="B340" s="112" t="s">
        <v>321</v>
      </c>
      <c r="C340" s="148" t="s">
        <v>624</v>
      </c>
      <c r="D340" s="112" t="s">
        <v>523</v>
      </c>
      <c r="E340" s="145" t="s">
        <v>695</v>
      </c>
      <c r="F340" s="112" t="s">
        <v>1277</v>
      </c>
      <c r="G340" s="846" t="s">
        <v>1299</v>
      </c>
      <c r="H340" s="159">
        <v>6992000</v>
      </c>
      <c r="I340" s="159">
        <v>1725000</v>
      </c>
      <c r="J340" s="159">
        <v>4195000</v>
      </c>
      <c r="K340" s="159">
        <f t="shared" si="1"/>
        <v>12912000</v>
      </c>
      <c r="L340" s="188" t="s">
        <v>714</v>
      </c>
      <c r="M340" s="845">
        <v>45251</v>
      </c>
      <c r="N340" s="845">
        <v>45251</v>
      </c>
    </row>
    <row r="341" spans="1:14" ht="11.25" customHeight="1" outlineLevel="2">
      <c r="A341" s="112" t="s">
        <v>665</v>
      </c>
      <c r="B341" s="112" t="s">
        <v>321</v>
      </c>
      <c r="C341" s="148" t="s">
        <v>624</v>
      </c>
      <c r="D341" s="112" t="s">
        <v>523</v>
      </c>
      <c r="E341" s="145" t="s">
        <v>695</v>
      </c>
      <c r="F341" s="112" t="s">
        <v>1277</v>
      </c>
      <c r="G341" s="846" t="s">
        <v>1298</v>
      </c>
      <c r="H341" s="159">
        <v>5137000</v>
      </c>
      <c r="I341" s="159">
        <v>1157000</v>
      </c>
      <c r="J341" s="159">
        <v>2825000</v>
      </c>
      <c r="K341" s="159">
        <f t="shared" si="1"/>
        <v>9119000</v>
      </c>
      <c r="L341" s="188" t="s">
        <v>714</v>
      </c>
      <c r="M341" s="845">
        <v>45281</v>
      </c>
      <c r="N341" s="845">
        <v>45281</v>
      </c>
    </row>
    <row r="342" spans="1:14" ht="11.25" customHeight="1" outlineLevel="2">
      <c r="A342" s="112" t="s">
        <v>665</v>
      </c>
      <c r="B342" s="112" t="s">
        <v>321</v>
      </c>
      <c r="C342" s="148" t="s">
        <v>624</v>
      </c>
      <c r="D342" s="112" t="s">
        <v>523</v>
      </c>
      <c r="E342" s="145" t="s">
        <v>695</v>
      </c>
      <c r="F342" s="112" t="s">
        <v>1277</v>
      </c>
      <c r="G342" s="846" t="s">
        <v>1297</v>
      </c>
      <c r="H342" s="159">
        <v>6031000</v>
      </c>
      <c r="I342" s="159">
        <v>1219000</v>
      </c>
      <c r="J342" s="159">
        <v>3016000</v>
      </c>
      <c r="K342" s="159">
        <f t="shared" si="1"/>
        <v>10266000</v>
      </c>
      <c r="L342" s="188" t="s">
        <v>714</v>
      </c>
      <c r="M342" s="845">
        <v>45313</v>
      </c>
      <c r="N342" s="845">
        <v>45313</v>
      </c>
    </row>
    <row r="343" spans="1:14" ht="11.25" customHeight="1" outlineLevel="2">
      <c r="A343" s="112" t="s">
        <v>665</v>
      </c>
      <c r="B343" s="112" t="s">
        <v>321</v>
      </c>
      <c r="C343" s="148" t="s">
        <v>624</v>
      </c>
      <c r="D343" s="112" t="s">
        <v>523</v>
      </c>
      <c r="E343" s="145" t="s">
        <v>695</v>
      </c>
      <c r="F343" s="112" t="s">
        <v>1277</v>
      </c>
      <c r="G343" s="846" t="s">
        <v>1296</v>
      </c>
      <c r="H343" s="159">
        <v>5837000</v>
      </c>
      <c r="I343" s="159">
        <v>1055000</v>
      </c>
      <c r="J343" s="159">
        <v>2627000</v>
      </c>
      <c r="K343" s="159">
        <f t="shared" si="1"/>
        <v>9519000</v>
      </c>
      <c r="L343" s="188" t="s">
        <v>714</v>
      </c>
      <c r="M343" s="845">
        <v>45343</v>
      </c>
      <c r="N343" s="845">
        <v>45343</v>
      </c>
    </row>
    <row r="344" spans="1:14" ht="11.25" customHeight="1" outlineLevel="2">
      <c r="A344" s="112" t="s">
        <v>665</v>
      </c>
      <c r="B344" s="112" t="s">
        <v>321</v>
      </c>
      <c r="C344" s="148" t="s">
        <v>624</v>
      </c>
      <c r="D344" s="112" t="s">
        <v>523</v>
      </c>
      <c r="E344" s="145" t="s">
        <v>695</v>
      </c>
      <c r="F344" s="112" t="s">
        <v>1277</v>
      </c>
      <c r="G344" s="846" t="s">
        <v>1295</v>
      </c>
      <c r="H344" s="159">
        <v>4247000</v>
      </c>
      <c r="I344" s="159">
        <v>679000</v>
      </c>
      <c r="J344" s="159">
        <v>1699000</v>
      </c>
      <c r="K344" s="159">
        <f t="shared" si="1"/>
        <v>6625000</v>
      </c>
      <c r="L344" s="188" t="s">
        <v>714</v>
      </c>
      <c r="M344" s="845">
        <v>45372</v>
      </c>
      <c r="N344" s="845">
        <v>45372</v>
      </c>
    </row>
    <row r="345" spans="1:14" ht="11.25" customHeight="1" outlineLevel="2">
      <c r="A345" s="112" t="s">
        <v>665</v>
      </c>
      <c r="B345" s="112" t="s">
        <v>321</v>
      </c>
      <c r="C345" s="148" t="s">
        <v>624</v>
      </c>
      <c r="D345" s="112" t="s">
        <v>523</v>
      </c>
      <c r="E345" s="145" t="s">
        <v>695</v>
      </c>
      <c r="F345" s="112" t="s">
        <v>1277</v>
      </c>
      <c r="G345" s="846" t="s">
        <v>1294</v>
      </c>
      <c r="H345" s="159">
        <v>4877000</v>
      </c>
      <c r="I345" s="159">
        <v>678000</v>
      </c>
      <c r="J345" s="159">
        <v>1707000</v>
      </c>
      <c r="K345" s="159">
        <f t="shared" si="1"/>
        <v>7262000</v>
      </c>
      <c r="L345" s="188" t="s">
        <v>714</v>
      </c>
      <c r="M345" s="845">
        <v>45401</v>
      </c>
      <c r="N345" s="845">
        <v>45401</v>
      </c>
    </row>
    <row r="346" spans="1:14" ht="11.25" customHeight="1" outlineLevel="2">
      <c r="A346" s="112" t="s">
        <v>665</v>
      </c>
      <c r="B346" s="112" t="s">
        <v>321</v>
      </c>
      <c r="C346" s="148" t="s">
        <v>624</v>
      </c>
      <c r="D346" s="112" t="s">
        <v>523</v>
      </c>
      <c r="E346" s="145" t="s">
        <v>695</v>
      </c>
      <c r="F346" s="112" t="s">
        <v>1277</v>
      </c>
      <c r="G346" s="846" t="s">
        <v>1293</v>
      </c>
      <c r="H346" s="159">
        <v>6230000</v>
      </c>
      <c r="I346" s="159">
        <v>715000</v>
      </c>
      <c r="J346" s="159">
        <v>1869000</v>
      </c>
      <c r="K346" s="159">
        <f t="shared" si="1"/>
        <v>8814000</v>
      </c>
      <c r="L346" s="188" t="s">
        <v>714</v>
      </c>
      <c r="M346" s="845">
        <v>45435</v>
      </c>
      <c r="N346" s="845">
        <v>45435</v>
      </c>
    </row>
    <row r="347" spans="1:14" ht="11.25" customHeight="1" outlineLevel="2">
      <c r="A347" s="112" t="s">
        <v>665</v>
      </c>
      <c r="B347" s="112" t="s">
        <v>321</v>
      </c>
      <c r="C347" s="148" t="s">
        <v>624</v>
      </c>
      <c r="D347" s="112" t="s">
        <v>523</v>
      </c>
      <c r="E347" s="145" t="s">
        <v>695</v>
      </c>
      <c r="F347" s="112" t="s">
        <v>1277</v>
      </c>
      <c r="G347" s="846" t="s">
        <v>1292</v>
      </c>
      <c r="H347" s="159">
        <v>4827000</v>
      </c>
      <c r="I347" s="159">
        <v>440000</v>
      </c>
      <c r="J347" s="159">
        <v>1207000</v>
      </c>
      <c r="K347" s="159">
        <f t="shared" si="1"/>
        <v>6474000</v>
      </c>
      <c r="L347" s="188" t="s">
        <v>714</v>
      </c>
      <c r="M347" s="845">
        <v>45468</v>
      </c>
      <c r="N347" s="845">
        <v>45468</v>
      </c>
    </row>
    <row r="348" spans="1:14" ht="11.25" customHeight="1" outlineLevel="2">
      <c r="A348" s="112" t="s">
        <v>665</v>
      </c>
      <c r="B348" s="112" t="s">
        <v>321</v>
      </c>
      <c r="C348" s="148" t="s">
        <v>624</v>
      </c>
      <c r="D348" s="112" t="s">
        <v>523</v>
      </c>
      <c r="E348" s="145" t="s">
        <v>695</v>
      </c>
      <c r="F348" s="112" t="s">
        <v>1277</v>
      </c>
      <c r="G348" s="846" t="s">
        <v>1291</v>
      </c>
      <c r="H348" s="159">
        <v>4469000</v>
      </c>
      <c r="I348" s="159">
        <v>320000</v>
      </c>
      <c r="J348" s="159">
        <v>894000</v>
      </c>
      <c r="K348" s="159">
        <f t="shared" si="1"/>
        <v>5683000</v>
      </c>
      <c r="L348" s="188" t="s">
        <v>714</v>
      </c>
      <c r="M348" s="845">
        <v>45495</v>
      </c>
      <c r="N348" s="845">
        <v>45495</v>
      </c>
    </row>
    <row r="349" spans="1:14" ht="11.25" customHeight="1" outlineLevel="2">
      <c r="A349" s="112" t="s">
        <v>665</v>
      </c>
      <c r="B349" s="112" t="s">
        <v>321</v>
      </c>
      <c r="C349" s="148" t="s">
        <v>624</v>
      </c>
      <c r="D349" s="112" t="s">
        <v>523</v>
      </c>
      <c r="E349" s="145" t="s">
        <v>695</v>
      </c>
      <c r="F349" s="112" t="s">
        <v>1277</v>
      </c>
      <c r="G349" s="846" t="s">
        <v>1290</v>
      </c>
      <c r="H349" s="159">
        <v>4435000</v>
      </c>
      <c r="I349" s="159">
        <v>216000</v>
      </c>
      <c r="J349" s="159">
        <v>665000</v>
      </c>
      <c r="K349" s="159">
        <f t="shared" si="1"/>
        <v>5316000</v>
      </c>
      <c r="L349" s="188" t="s">
        <v>714</v>
      </c>
      <c r="M349" s="845">
        <v>45527</v>
      </c>
      <c r="N349" s="845">
        <v>45527</v>
      </c>
    </row>
    <row r="350" spans="1:14" ht="11.25" customHeight="1" outlineLevel="2">
      <c r="A350" s="112" t="s">
        <v>665</v>
      </c>
      <c r="B350" s="112" t="s">
        <v>321</v>
      </c>
      <c r="C350" s="148" t="s">
        <v>624</v>
      </c>
      <c r="D350" s="112" t="s">
        <v>523</v>
      </c>
      <c r="E350" s="145" t="s">
        <v>695</v>
      </c>
      <c r="F350" s="112" t="s">
        <v>1277</v>
      </c>
      <c r="G350" s="846" t="s">
        <v>1289</v>
      </c>
      <c r="H350" s="159">
        <v>4393000</v>
      </c>
      <c r="I350" s="159">
        <v>0</v>
      </c>
      <c r="J350" s="159">
        <v>0</v>
      </c>
      <c r="K350" s="159">
        <f t="shared" si="1"/>
        <v>4393000</v>
      </c>
      <c r="L350" s="188" t="s">
        <v>714</v>
      </c>
      <c r="M350" s="845">
        <v>45555</v>
      </c>
      <c r="N350" s="845">
        <v>45555</v>
      </c>
    </row>
    <row r="351" spans="1:14" ht="11.25" customHeight="1" outlineLevel="2">
      <c r="A351" s="112" t="s">
        <v>665</v>
      </c>
      <c r="B351" s="112" t="s">
        <v>321</v>
      </c>
      <c r="C351" s="148" t="s">
        <v>624</v>
      </c>
      <c r="D351" s="112" t="s">
        <v>523</v>
      </c>
      <c r="E351" s="145" t="s">
        <v>695</v>
      </c>
      <c r="F351" s="112" t="s">
        <v>1277</v>
      </c>
      <c r="G351" s="846" t="s">
        <v>1288</v>
      </c>
      <c r="H351" s="159">
        <v>1963000</v>
      </c>
      <c r="I351" s="159">
        <v>0</v>
      </c>
      <c r="J351" s="159">
        <v>0</v>
      </c>
      <c r="K351" s="159">
        <f t="shared" si="1"/>
        <v>1963000</v>
      </c>
      <c r="L351" s="188" t="s">
        <v>714</v>
      </c>
      <c r="M351" s="845">
        <v>45587</v>
      </c>
      <c r="N351" s="845">
        <v>45587</v>
      </c>
    </row>
    <row r="352" spans="1:14" ht="11.25" customHeight="1" outlineLevel="2">
      <c r="A352" s="112" t="s">
        <v>665</v>
      </c>
      <c r="B352" s="112" t="s">
        <v>321</v>
      </c>
      <c r="C352" s="148" t="s">
        <v>624</v>
      </c>
      <c r="D352" s="112" t="s">
        <v>523</v>
      </c>
      <c r="E352" s="145" t="s">
        <v>695</v>
      </c>
      <c r="F352" s="112" t="s">
        <v>1277</v>
      </c>
      <c r="G352" s="846" t="s">
        <v>1287</v>
      </c>
      <c r="H352" s="159">
        <v>13277000</v>
      </c>
      <c r="I352" s="159">
        <v>0</v>
      </c>
      <c r="J352" s="159">
        <v>0</v>
      </c>
      <c r="K352" s="159">
        <f t="shared" si="1"/>
        <v>13277000</v>
      </c>
      <c r="L352" s="188" t="s">
        <v>714</v>
      </c>
      <c r="M352" s="845">
        <v>44701</v>
      </c>
      <c r="N352" s="845">
        <v>44701</v>
      </c>
    </row>
    <row r="353" spans="1:17" ht="11.25" customHeight="1" outlineLevel="2">
      <c r="A353" s="112" t="s">
        <v>665</v>
      </c>
      <c r="B353" s="112" t="s">
        <v>321</v>
      </c>
      <c r="C353" s="148" t="s">
        <v>624</v>
      </c>
      <c r="D353" s="112" t="s">
        <v>523</v>
      </c>
      <c r="E353" s="145" t="s">
        <v>695</v>
      </c>
      <c r="F353" s="112" t="s">
        <v>1277</v>
      </c>
      <c r="G353" s="846" t="s">
        <v>1286</v>
      </c>
      <c r="H353" s="159">
        <v>4765000</v>
      </c>
      <c r="I353" s="159">
        <v>0</v>
      </c>
      <c r="J353" s="159">
        <v>0</v>
      </c>
      <c r="K353" s="159">
        <f t="shared" si="1"/>
        <v>4765000</v>
      </c>
      <c r="L353" s="188" t="s">
        <v>714</v>
      </c>
      <c r="M353" s="845">
        <v>44763</v>
      </c>
      <c r="N353" s="845">
        <v>44763</v>
      </c>
    </row>
    <row r="354" spans="1:17" ht="11.25" customHeight="1" outlineLevel="2">
      <c r="A354" s="112" t="s">
        <v>665</v>
      </c>
      <c r="B354" s="112" t="s">
        <v>321</v>
      </c>
      <c r="C354" s="148" t="s">
        <v>624</v>
      </c>
      <c r="D354" s="112" t="s">
        <v>523</v>
      </c>
      <c r="E354" s="145" t="s">
        <v>695</v>
      </c>
      <c r="F354" s="112" t="s">
        <v>1277</v>
      </c>
      <c r="G354" s="846" t="s">
        <v>1285</v>
      </c>
      <c r="H354" s="159">
        <v>28947000</v>
      </c>
      <c r="I354" s="159">
        <v>0</v>
      </c>
      <c r="J354" s="159">
        <v>0</v>
      </c>
      <c r="K354" s="159">
        <f t="shared" si="1"/>
        <v>28947000</v>
      </c>
      <c r="L354" s="188" t="s">
        <v>714</v>
      </c>
      <c r="M354" s="845">
        <v>44823</v>
      </c>
      <c r="N354" s="845">
        <v>44823</v>
      </c>
    </row>
    <row r="355" spans="1:17" ht="11.25" customHeight="1" outlineLevel="2">
      <c r="A355" s="112" t="s">
        <v>665</v>
      </c>
      <c r="B355" s="112" t="s">
        <v>321</v>
      </c>
      <c r="C355" s="148" t="s">
        <v>624</v>
      </c>
      <c r="D355" s="112" t="s">
        <v>523</v>
      </c>
      <c r="E355" s="145" t="s">
        <v>695</v>
      </c>
      <c r="F355" s="112" t="s">
        <v>1277</v>
      </c>
      <c r="G355" s="846" t="s">
        <v>1284</v>
      </c>
      <c r="H355" s="159">
        <v>27930000</v>
      </c>
      <c r="I355" s="159">
        <v>0</v>
      </c>
      <c r="J355" s="159">
        <v>0</v>
      </c>
      <c r="K355" s="159">
        <f t="shared" si="1"/>
        <v>27930000</v>
      </c>
      <c r="L355" s="188" t="s">
        <v>714</v>
      </c>
      <c r="M355" s="845">
        <v>44887</v>
      </c>
      <c r="N355" s="845">
        <v>44887</v>
      </c>
    </row>
    <row r="356" spans="1:17" ht="11.25" customHeight="1" outlineLevel="2">
      <c r="A356" s="112" t="s">
        <v>665</v>
      </c>
      <c r="B356" s="112" t="s">
        <v>321</v>
      </c>
      <c r="C356" s="148" t="s">
        <v>624</v>
      </c>
      <c r="D356" s="112" t="s">
        <v>523</v>
      </c>
      <c r="E356" s="145" t="s">
        <v>695</v>
      </c>
      <c r="F356" s="112" t="s">
        <v>1277</v>
      </c>
      <c r="G356" s="846" t="s">
        <v>1283</v>
      </c>
      <c r="H356" s="159">
        <v>27352000</v>
      </c>
      <c r="I356" s="159">
        <v>0</v>
      </c>
      <c r="J356" s="159">
        <v>0</v>
      </c>
      <c r="K356" s="159">
        <f t="shared" si="1"/>
        <v>27352000</v>
      </c>
      <c r="L356" s="188" t="s">
        <v>714</v>
      </c>
      <c r="M356" s="845">
        <v>44949</v>
      </c>
      <c r="N356" s="845">
        <v>44949</v>
      </c>
    </row>
    <row r="357" spans="1:17" ht="11.25" customHeight="1" outlineLevel="2">
      <c r="A357" s="112" t="s">
        <v>665</v>
      </c>
      <c r="B357" s="112" t="s">
        <v>321</v>
      </c>
      <c r="C357" s="148" t="s">
        <v>624</v>
      </c>
      <c r="D357" s="112" t="s">
        <v>523</v>
      </c>
      <c r="E357" s="145" t="s">
        <v>695</v>
      </c>
      <c r="F357" s="112" t="s">
        <v>1277</v>
      </c>
      <c r="G357" s="846" t="s">
        <v>1282</v>
      </c>
      <c r="H357" s="159">
        <v>24558000</v>
      </c>
      <c r="I357" s="159">
        <v>0</v>
      </c>
      <c r="J357" s="159">
        <v>0</v>
      </c>
      <c r="K357" s="159">
        <f t="shared" si="1"/>
        <v>24558000</v>
      </c>
      <c r="L357" s="188" t="s">
        <v>714</v>
      </c>
      <c r="M357" s="845">
        <v>45065</v>
      </c>
      <c r="N357" s="845">
        <v>45065</v>
      </c>
    </row>
    <row r="358" spans="1:17" ht="11.25" customHeight="1" outlineLevel="2">
      <c r="A358" s="112" t="s">
        <v>665</v>
      </c>
      <c r="B358" s="112" t="s">
        <v>321</v>
      </c>
      <c r="C358" s="148" t="s">
        <v>624</v>
      </c>
      <c r="D358" s="112" t="s">
        <v>523</v>
      </c>
      <c r="E358" s="145" t="s">
        <v>695</v>
      </c>
      <c r="F358" s="112" t="s">
        <v>1277</v>
      </c>
      <c r="G358" s="846" t="s">
        <v>1281</v>
      </c>
      <c r="H358" s="159">
        <v>21696000</v>
      </c>
      <c r="I358" s="159">
        <v>0</v>
      </c>
      <c r="J358" s="159">
        <v>0</v>
      </c>
      <c r="K358" s="159">
        <f t="shared" si="1"/>
        <v>21696000</v>
      </c>
      <c r="L358" s="188" t="s">
        <v>714</v>
      </c>
      <c r="M358" s="845">
        <v>45188</v>
      </c>
      <c r="N358" s="845">
        <v>45188</v>
      </c>
    </row>
    <row r="359" spans="1:17" ht="11.25" customHeight="1" outlineLevel="2">
      <c r="A359" s="112" t="s">
        <v>665</v>
      </c>
      <c r="B359" s="112" t="s">
        <v>321</v>
      </c>
      <c r="C359" s="148" t="s">
        <v>624</v>
      </c>
      <c r="D359" s="112" t="s">
        <v>523</v>
      </c>
      <c r="E359" s="145" t="s">
        <v>695</v>
      </c>
      <c r="F359" s="112" t="s">
        <v>1277</v>
      </c>
      <c r="G359" s="846" t="s">
        <v>1280</v>
      </c>
      <c r="H359" s="159">
        <v>75082000</v>
      </c>
      <c r="I359" s="159">
        <v>0</v>
      </c>
      <c r="J359" s="159">
        <v>0</v>
      </c>
      <c r="K359" s="159">
        <f t="shared" si="1"/>
        <v>75082000</v>
      </c>
      <c r="L359" s="188" t="s">
        <v>714</v>
      </c>
      <c r="M359" s="845">
        <v>45313</v>
      </c>
      <c r="N359" s="845">
        <v>45313</v>
      </c>
    </row>
    <row r="360" spans="1:17" ht="11.25" customHeight="1" outlineLevel="2">
      <c r="A360" s="112" t="s">
        <v>665</v>
      </c>
      <c r="B360" s="112" t="s">
        <v>321</v>
      </c>
      <c r="C360" s="148" t="s">
        <v>624</v>
      </c>
      <c r="D360" s="112" t="s">
        <v>523</v>
      </c>
      <c r="E360" s="145" t="s">
        <v>695</v>
      </c>
      <c r="F360" s="112" t="s">
        <v>1277</v>
      </c>
      <c r="G360" s="846" t="s">
        <v>1279</v>
      </c>
      <c r="H360" s="159">
        <v>42545000</v>
      </c>
      <c r="I360" s="159">
        <v>0</v>
      </c>
      <c r="J360" s="159">
        <v>0</v>
      </c>
      <c r="K360" s="159">
        <f t="shared" si="1"/>
        <v>42545000</v>
      </c>
      <c r="L360" s="188" t="s">
        <v>714</v>
      </c>
      <c r="M360" s="845">
        <v>45435</v>
      </c>
      <c r="N360" s="845">
        <v>45435</v>
      </c>
    </row>
    <row r="361" spans="1:17" ht="11.25" customHeight="1" outlineLevel="2">
      <c r="A361" s="112" t="s">
        <v>665</v>
      </c>
      <c r="B361" s="112" t="s">
        <v>321</v>
      </c>
      <c r="C361" s="148" t="s">
        <v>624</v>
      </c>
      <c r="D361" s="112" t="s">
        <v>523</v>
      </c>
      <c r="E361" s="145" t="s">
        <v>695</v>
      </c>
      <c r="F361" s="112" t="s">
        <v>1277</v>
      </c>
      <c r="G361" s="846" t="s">
        <v>1278</v>
      </c>
      <c r="H361" s="159">
        <v>21248000</v>
      </c>
      <c r="I361" s="159">
        <v>0</v>
      </c>
      <c r="J361" s="159">
        <v>0</v>
      </c>
      <c r="K361" s="159">
        <f t="shared" si="1"/>
        <v>21248000</v>
      </c>
      <c r="L361" s="188" t="s">
        <v>714</v>
      </c>
      <c r="M361" s="845">
        <v>45555</v>
      </c>
      <c r="N361" s="845">
        <v>45555</v>
      </c>
    </row>
    <row r="362" spans="1:17" ht="11.25" customHeight="1" outlineLevel="1">
      <c r="A362" s="112"/>
      <c r="B362" s="131" t="s">
        <v>1334</v>
      </c>
      <c r="C362" s="148"/>
      <c r="D362" s="112"/>
      <c r="E362" s="145"/>
      <c r="F362" s="112"/>
      <c r="G362" s="846"/>
      <c r="H362" s="159">
        <f>SUBTOTAL(9,H324:H361)</f>
        <v>693581000</v>
      </c>
      <c r="I362" s="159">
        <f>SUBTOTAL(9,I324:I361)</f>
        <v>162161000</v>
      </c>
      <c r="J362" s="159">
        <f>SUBTOTAL(9,J324:J361)</f>
        <v>288426000</v>
      </c>
      <c r="K362" s="159">
        <f>SUBTOTAL(9,K324:K361)</f>
        <v>1144168000</v>
      </c>
      <c r="L362" s="188"/>
      <c r="M362" s="845"/>
      <c r="N362" s="845"/>
    </row>
    <row r="363" spans="1:17" ht="11.25" customHeight="1" outlineLevel="1">
      <c r="A363" s="112"/>
      <c r="B363" s="131"/>
      <c r="C363" s="148"/>
      <c r="D363" s="112"/>
      <c r="E363" s="145"/>
      <c r="F363" s="112"/>
      <c r="G363" s="846"/>
      <c r="H363" s="159"/>
      <c r="I363" s="159"/>
      <c r="J363" s="159"/>
      <c r="K363" s="159"/>
      <c r="L363" s="188"/>
      <c r="M363" s="845"/>
      <c r="N363" s="845"/>
    </row>
    <row r="364" spans="1:17" ht="11.25" customHeight="1" outlineLevel="2">
      <c r="A364" s="112" t="s">
        <v>665</v>
      </c>
      <c r="B364" s="65" t="s">
        <v>644</v>
      </c>
      <c r="C364" s="148" t="s">
        <v>645</v>
      </c>
      <c r="D364" s="112" t="s">
        <v>473</v>
      </c>
      <c r="E364" s="145" t="s">
        <v>695</v>
      </c>
      <c r="F364" s="112" t="s">
        <v>1277</v>
      </c>
      <c r="G364" s="846">
        <v>645274</v>
      </c>
      <c r="H364" s="159">
        <v>3308000</v>
      </c>
      <c r="I364" s="159">
        <v>0</v>
      </c>
      <c r="J364" s="159">
        <v>0</v>
      </c>
      <c r="K364" s="159">
        <v>3308000</v>
      </c>
      <c r="L364" s="188" t="s">
        <v>714</v>
      </c>
      <c r="M364" s="845">
        <v>44926</v>
      </c>
      <c r="N364" s="845">
        <v>44926</v>
      </c>
      <c r="P364" s="886"/>
      <c r="Q364" s="886"/>
    </row>
    <row r="365" spans="1:17" ht="11.25" customHeight="1" outlineLevel="2">
      <c r="A365" s="112" t="s">
        <v>665</v>
      </c>
      <c r="B365" s="65" t="s">
        <v>644</v>
      </c>
      <c r="C365" s="148" t="s">
        <v>645</v>
      </c>
      <c r="D365" s="112" t="s">
        <v>473</v>
      </c>
      <c r="E365" s="145" t="s">
        <v>695</v>
      </c>
      <c r="F365" s="112" t="s">
        <v>1277</v>
      </c>
      <c r="G365" s="846">
        <v>2584371</v>
      </c>
      <c r="H365" s="159">
        <v>11683000</v>
      </c>
      <c r="I365" s="159"/>
      <c r="J365" s="159"/>
      <c r="K365" s="159">
        <v>11683000</v>
      </c>
      <c r="L365" s="188" t="s">
        <v>714</v>
      </c>
      <c r="M365" s="845">
        <v>45187</v>
      </c>
      <c r="N365" s="845">
        <v>45187</v>
      </c>
      <c r="P365" s="886"/>
      <c r="Q365" s="886"/>
    </row>
    <row r="366" spans="1:17" ht="11.25" customHeight="1" outlineLevel="2">
      <c r="A366" s="112" t="s">
        <v>665</v>
      </c>
      <c r="B366" s="65" t="s">
        <v>644</v>
      </c>
      <c r="C366" s="148" t="s">
        <v>645</v>
      </c>
      <c r="D366" s="112" t="s">
        <v>473</v>
      </c>
      <c r="E366" s="145" t="s">
        <v>695</v>
      </c>
      <c r="F366" s="112" t="s">
        <v>1277</v>
      </c>
      <c r="G366" s="889">
        <v>2584371</v>
      </c>
      <c r="H366" s="159">
        <v>1800000</v>
      </c>
      <c r="I366" s="159">
        <v>0</v>
      </c>
      <c r="J366" s="159">
        <v>0</v>
      </c>
      <c r="K366" s="159">
        <v>1800000</v>
      </c>
      <c r="L366" s="188" t="s">
        <v>714</v>
      </c>
      <c r="M366" s="845">
        <v>45247</v>
      </c>
      <c r="N366" s="845">
        <v>45247</v>
      </c>
      <c r="P366" s="886"/>
      <c r="Q366" s="886"/>
    </row>
    <row r="367" spans="1:17" ht="11.25" customHeight="1" outlineLevel="2">
      <c r="A367" s="112" t="s">
        <v>665</v>
      </c>
      <c r="B367" s="65" t="s">
        <v>644</v>
      </c>
      <c r="C367" s="148" t="s">
        <v>645</v>
      </c>
      <c r="D367" s="112" t="s">
        <v>473</v>
      </c>
      <c r="E367" s="145" t="s">
        <v>695</v>
      </c>
      <c r="F367" s="112" t="s">
        <v>1277</v>
      </c>
      <c r="G367" s="846">
        <v>2598448</v>
      </c>
      <c r="H367" s="159">
        <v>1758000</v>
      </c>
      <c r="I367" s="159">
        <v>0</v>
      </c>
      <c r="J367" s="159">
        <v>0</v>
      </c>
      <c r="K367" s="159">
        <v>1758000</v>
      </c>
      <c r="L367" s="188" t="s">
        <v>714</v>
      </c>
      <c r="M367" s="845">
        <v>45282</v>
      </c>
      <c r="N367" s="845">
        <v>45282</v>
      </c>
      <c r="P367" s="886"/>
      <c r="Q367" s="886"/>
    </row>
    <row r="368" spans="1:17" ht="11.25" customHeight="1" outlineLevel="2">
      <c r="A368" s="112" t="s">
        <v>665</v>
      </c>
      <c r="B368" s="65" t="s">
        <v>644</v>
      </c>
      <c r="C368" s="148" t="s">
        <v>645</v>
      </c>
      <c r="D368" s="112" t="s">
        <v>473</v>
      </c>
      <c r="E368" s="145" t="s">
        <v>695</v>
      </c>
      <c r="F368" s="112" t="s">
        <v>1277</v>
      </c>
      <c r="G368" s="846">
        <v>2607241</v>
      </c>
      <c r="H368" s="159">
        <v>979000</v>
      </c>
      <c r="I368" s="159">
        <v>0</v>
      </c>
      <c r="J368" s="159">
        <v>0</v>
      </c>
      <c r="K368" s="159">
        <v>979000</v>
      </c>
      <c r="L368" s="188" t="s">
        <v>714</v>
      </c>
      <c r="M368" s="845">
        <v>45365</v>
      </c>
      <c r="N368" s="845">
        <v>45365</v>
      </c>
      <c r="P368" s="886"/>
      <c r="Q368" s="886"/>
    </row>
    <row r="369" spans="1:17" ht="11.25" customHeight="1" outlineLevel="2">
      <c r="A369" s="112" t="s">
        <v>665</v>
      </c>
      <c r="B369" s="65" t="s">
        <v>644</v>
      </c>
      <c r="C369" s="148" t="s">
        <v>645</v>
      </c>
      <c r="D369" s="112" t="s">
        <v>473</v>
      </c>
      <c r="E369" s="145" t="s">
        <v>695</v>
      </c>
      <c r="F369" s="112" t="s">
        <v>1277</v>
      </c>
      <c r="G369" s="846">
        <v>2637747</v>
      </c>
      <c r="H369" s="159">
        <v>1079000</v>
      </c>
      <c r="I369" s="159">
        <v>0</v>
      </c>
      <c r="J369" s="159">
        <v>0</v>
      </c>
      <c r="K369" s="159">
        <v>1079000</v>
      </c>
      <c r="L369" s="188" t="s">
        <v>714</v>
      </c>
      <c r="M369" s="845">
        <v>45432</v>
      </c>
      <c r="N369" s="845">
        <v>45432</v>
      </c>
      <c r="P369" s="886"/>
      <c r="Q369" s="886"/>
    </row>
    <row r="370" spans="1:17" ht="11.25" customHeight="1" outlineLevel="2">
      <c r="A370" s="112" t="s">
        <v>665</v>
      </c>
      <c r="B370" s="65" t="s">
        <v>644</v>
      </c>
      <c r="C370" s="148" t="s">
        <v>645</v>
      </c>
      <c r="D370" s="112" t="s">
        <v>473</v>
      </c>
      <c r="E370" s="145" t="s">
        <v>695</v>
      </c>
      <c r="F370" s="112" t="s">
        <v>1277</v>
      </c>
      <c r="G370" s="846">
        <v>2745898</v>
      </c>
      <c r="H370" s="159">
        <v>226000</v>
      </c>
      <c r="I370" s="159">
        <v>0</v>
      </c>
      <c r="J370" s="159">
        <v>0</v>
      </c>
      <c r="K370" s="159">
        <v>226000</v>
      </c>
      <c r="L370" s="188" t="s">
        <v>714</v>
      </c>
      <c r="M370" s="845">
        <v>45554</v>
      </c>
      <c r="N370" s="845">
        <v>45554</v>
      </c>
    </row>
    <row r="371" spans="1:17" ht="11.25" customHeight="1" outlineLevel="2">
      <c r="A371" s="112" t="s">
        <v>665</v>
      </c>
      <c r="B371" s="65" t="s">
        <v>644</v>
      </c>
      <c r="C371" s="148" t="s">
        <v>645</v>
      </c>
      <c r="D371" s="112" t="s">
        <v>473</v>
      </c>
      <c r="E371" s="145" t="s">
        <v>695</v>
      </c>
      <c r="F371" s="112" t="s">
        <v>1277</v>
      </c>
      <c r="G371" s="846">
        <v>2806218</v>
      </c>
      <c r="H371" s="159">
        <v>198000</v>
      </c>
      <c r="I371" s="159">
        <v>0</v>
      </c>
      <c r="J371" s="159">
        <v>0</v>
      </c>
      <c r="K371" s="159">
        <v>198000</v>
      </c>
      <c r="L371" s="188" t="s">
        <v>714</v>
      </c>
      <c r="M371" s="845">
        <v>45554</v>
      </c>
      <c r="N371" s="845">
        <v>45554</v>
      </c>
    </row>
    <row r="372" spans="1:17" ht="11.25" customHeight="1" outlineLevel="1">
      <c r="A372" s="879"/>
      <c r="B372" s="64" t="s">
        <v>1335</v>
      </c>
      <c r="C372" s="880"/>
      <c r="D372" s="407"/>
      <c r="E372" s="881"/>
      <c r="F372" s="882"/>
      <c r="G372" s="883"/>
      <c r="H372" s="884">
        <f>SUBTOTAL(9,H364:H371)</f>
        <v>21031000</v>
      </c>
      <c r="I372" s="884">
        <f>SUBTOTAL(9,I364:I371)</f>
        <v>0</v>
      </c>
      <c r="J372" s="884">
        <f>SUBTOTAL(9,J364:J371)</f>
        <v>0</v>
      </c>
      <c r="K372" s="884">
        <f>SUBTOTAL(9,K364:K371)</f>
        <v>21031000</v>
      </c>
      <c r="L372" s="885"/>
      <c r="M372" s="886"/>
      <c r="N372" s="886"/>
    </row>
    <row r="373" spans="1:17" ht="11.25" customHeight="1">
      <c r="A373" s="912" t="s">
        <v>627</v>
      </c>
      <c r="B373" s="913"/>
      <c r="C373" s="880"/>
      <c r="D373" s="407"/>
      <c r="E373" s="881"/>
      <c r="F373" s="882"/>
      <c r="G373" s="883"/>
      <c r="H373" s="884">
        <f>+H372+H362</f>
        <v>714612000</v>
      </c>
      <c r="I373" s="884">
        <f t="shared" ref="I373:K373" si="2">+I372+I362</f>
        <v>162161000</v>
      </c>
      <c r="J373" s="884">
        <f t="shared" si="2"/>
        <v>288426000</v>
      </c>
      <c r="K373" s="884">
        <f t="shared" si="2"/>
        <v>1165199000</v>
      </c>
      <c r="L373" s="885"/>
      <c r="M373" s="886"/>
      <c r="N373" s="886"/>
    </row>
    <row r="374" spans="1:17" s="116" customFormat="1" ht="11.25" customHeight="1">
      <c r="A374" s="428" t="s">
        <v>666</v>
      </c>
      <c r="B374" s="126"/>
      <c r="C374" s="151"/>
      <c r="D374" s="126"/>
      <c r="E374" s="127"/>
      <c r="F374" s="430"/>
      <c r="G374" s="497"/>
      <c r="H374" s="161">
        <f>+H373+H321</f>
        <v>2688514993.2400002</v>
      </c>
      <c r="I374" s="161">
        <f t="shared" ref="I374:K374" si="3">+I373+I321</f>
        <v>162161000</v>
      </c>
      <c r="J374" s="161">
        <f t="shared" si="3"/>
        <v>288426000</v>
      </c>
      <c r="K374" s="161">
        <f t="shared" si="3"/>
        <v>3139101993.2399998</v>
      </c>
      <c r="L374" s="567"/>
      <c r="M374" s="611"/>
      <c r="N374" s="611"/>
    </row>
    <row r="375" spans="1:17" s="116" customFormat="1" ht="11.25" customHeight="1">
      <c r="A375" s="131"/>
      <c r="B375" s="131"/>
      <c r="C375" s="152"/>
      <c r="D375" s="131"/>
      <c r="E375" s="132"/>
      <c r="F375" s="131"/>
      <c r="G375" s="499"/>
      <c r="H375" s="163"/>
      <c r="I375" s="133"/>
      <c r="J375" s="133"/>
      <c r="K375" s="125"/>
      <c r="L375" s="191"/>
      <c r="M375" s="612"/>
      <c r="N375" s="612"/>
    </row>
    <row r="376" spans="1:17" s="115" customFormat="1" ht="11" customHeight="1">
      <c r="A376" s="428" t="s">
        <v>732</v>
      </c>
      <c r="B376" s="428"/>
      <c r="C376" s="428"/>
      <c r="D376" s="428"/>
      <c r="E376" s="428"/>
      <c r="F376" s="428"/>
      <c r="G376" s="500"/>
      <c r="H376" s="428"/>
      <c r="I376" s="428"/>
      <c r="J376" s="428"/>
      <c r="K376" s="428"/>
      <c r="L376" s="426"/>
      <c r="M376" s="609"/>
      <c r="N376" s="609"/>
    </row>
    <row r="377" spans="1:17" s="113" customFormat="1" ht="27.75" customHeight="1">
      <c r="A377" s="143" t="s">
        <v>323</v>
      </c>
      <c r="B377" s="143" t="s">
        <v>325</v>
      </c>
      <c r="C377" s="149" t="s">
        <v>326</v>
      </c>
      <c r="D377" s="143" t="s">
        <v>327</v>
      </c>
      <c r="E377" s="144" t="s">
        <v>664</v>
      </c>
      <c r="F377" s="143" t="s">
        <v>324</v>
      </c>
      <c r="G377" s="492" t="s">
        <v>724</v>
      </c>
      <c r="H377" s="157" t="s">
        <v>328</v>
      </c>
      <c r="I377" s="143" t="s">
        <v>329</v>
      </c>
      <c r="J377" s="143" t="s">
        <v>330</v>
      </c>
      <c r="K377" s="143" t="s">
        <v>331</v>
      </c>
      <c r="L377" s="564" t="s">
        <v>332</v>
      </c>
      <c r="M377" s="608"/>
      <c r="N377" s="608"/>
    </row>
    <row r="378" spans="1:17" s="204" customFormat="1" ht="15.75" customHeight="1" outlineLevel="2">
      <c r="A378" s="199" t="s">
        <v>669</v>
      </c>
      <c r="B378" s="199" t="s">
        <v>338</v>
      </c>
      <c r="C378" s="200">
        <v>890903938</v>
      </c>
      <c r="D378" s="199" t="s">
        <v>443</v>
      </c>
      <c r="E378" s="201" t="s">
        <v>695</v>
      </c>
      <c r="F378" s="199" t="s">
        <v>731</v>
      </c>
      <c r="G378" s="533">
        <v>4099850249414210</v>
      </c>
      <c r="H378" s="202">
        <v>2766941.58</v>
      </c>
      <c r="I378" s="203"/>
      <c r="J378" s="203"/>
      <c r="K378" s="202">
        <v>2766941.58</v>
      </c>
      <c r="L378" s="569">
        <v>0.2631</v>
      </c>
      <c r="M378" s="613">
        <v>45540</v>
      </c>
      <c r="N378" s="613">
        <f>+M378</f>
        <v>45540</v>
      </c>
    </row>
    <row r="379" spans="1:17" s="204" customFormat="1" ht="13.5" customHeight="1" outlineLevel="2">
      <c r="A379" s="199" t="s">
        <v>669</v>
      </c>
      <c r="B379" s="199" t="s">
        <v>338</v>
      </c>
      <c r="C379" s="200">
        <v>890903938</v>
      </c>
      <c r="D379" s="199" t="s">
        <v>443</v>
      </c>
      <c r="E379" s="201" t="s">
        <v>695</v>
      </c>
      <c r="F379" s="199" t="s">
        <v>731</v>
      </c>
      <c r="G379" s="501" t="s">
        <v>781</v>
      </c>
      <c r="H379" s="202">
        <v>4429686.8099999996</v>
      </c>
      <c r="I379" s="203"/>
      <c r="J379" s="203"/>
      <c r="K379" s="202">
        <v>4429686.8099999996</v>
      </c>
      <c r="L379" s="569">
        <v>0.2631</v>
      </c>
      <c r="M379" s="613">
        <v>45540</v>
      </c>
      <c r="N379" s="613">
        <f>+M379</f>
        <v>45540</v>
      </c>
    </row>
    <row r="380" spans="1:17" s="198" customFormat="1" ht="12" customHeight="1" outlineLevel="2">
      <c r="A380" s="193" t="s">
        <v>669</v>
      </c>
      <c r="B380" s="193" t="s">
        <v>338</v>
      </c>
      <c r="C380" s="194">
        <v>890903938</v>
      </c>
      <c r="D380" s="193" t="s">
        <v>443</v>
      </c>
      <c r="E380" s="195" t="s">
        <v>695</v>
      </c>
      <c r="F380" s="193" t="s">
        <v>730</v>
      </c>
      <c r="G380" s="502" t="s">
        <v>782</v>
      </c>
      <c r="H380" s="196">
        <v>7225971</v>
      </c>
      <c r="I380" s="197"/>
      <c r="J380" s="197"/>
      <c r="K380" s="196">
        <v>7225971</v>
      </c>
      <c r="L380" s="570">
        <v>0.217</v>
      </c>
      <c r="M380" s="614">
        <v>45065</v>
      </c>
      <c r="N380" s="614">
        <v>45360</v>
      </c>
    </row>
    <row r="381" spans="1:17" s="198" customFormat="1" ht="12" customHeight="1" outlineLevel="2">
      <c r="A381" s="193" t="s">
        <v>669</v>
      </c>
      <c r="B381" s="193" t="s">
        <v>338</v>
      </c>
      <c r="C381" s="194">
        <v>890903938</v>
      </c>
      <c r="D381" s="193" t="s">
        <v>443</v>
      </c>
      <c r="E381" s="195" t="s">
        <v>695</v>
      </c>
      <c r="F381" s="193" t="s">
        <v>730</v>
      </c>
      <c r="G381" s="502" t="s">
        <v>782</v>
      </c>
      <c r="H381" s="196">
        <v>9114988</v>
      </c>
      <c r="I381" s="197"/>
      <c r="J381" s="197"/>
      <c r="K381" s="196">
        <v>9114988</v>
      </c>
      <c r="L381" s="570">
        <v>0.217</v>
      </c>
      <c r="M381" s="614">
        <v>45065</v>
      </c>
      <c r="N381" s="614">
        <v>45360</v>
      </c>
    </row>
    <row r="382" spans="1:17" s="198" customFormat="1" ht="12" customHeight="1" outlineLevel="2">
      <c r="A382" s="193" t="s">
        <v>669</v>
      </c>
      <c r="B382" s="193" t="s">
        <v>338</v>
      </c>
      <c r="C382" s="194">
        <v>890903938</v>
      </c>
      <c r="D382" s="193" t="s">
        <v>443</v>
      </c>
      <c r="E382" s="195" t="s">
        <v>695</v>
      </c>
      <c r="F382" s="193" t="s">
        <v>730</v>
      </c>
      <c r="G382" s="502" t="s">
        <v>782</v>
      </c>
      <c r="H382" s="196">
        <v>8963116</v>
      </c>
      <c r="I382" s="197"/>
      <c r="J382" s="197"/>
      <c r="K382" s="196">
        <v>8963116</v>
      </c>
      <c r="L382" s="570">
        <v>0.217</v>
      </c>
      <c r="M382" s="614">
        <v>45065</v>
      </c>
      <c r="N382" s="614">
        <v>45360</v>
      </c>
    </row>
    <row r="383" spans="1:17" s="198" customFormat="1" ht="12" customHeight="1" outlineLevel="2">
      <c r="A383" s="193" t="s">
        <v>669</v>
      </c>
      <c r="B383" s="193" t="s">
        <v>338</v>
      </c>
      <c r="C383" s="194">
        <v>890903938</v>
      </c>
      <c r="D383" s="193" t="s">
        <v>443</v>
      </c>
      <c r="E383" s="195" t="s">
        <v>695</v>
      </c>
      <c r="F383" s="193" t="s">
        <v>730</v>
      </c>
      <c r="G383" s="502" t="s">
        <v>782</v>
      </c>
      <c r="H383" s="196">
        <v>8875171</v>
      </c>
      <c r="I383" s="197"/>
      <c r="J383" s="197"/>
      <c r="K383" s="196">
        <v>8875171</v>
      </c>
      <c r="L383" s="570">
        <v>0.217</v>
      </c>
      <c r="M383" s="614">
        <v>45065</v>
      </c>
      <c r="N383" s="614">
        <v>45360</v>
      </c>
    </row>
    <row r="384" spans="1:17" s="198" customFormat="1" ht="12" customHeight="1" outlineLevel="2">
      <c r="A384" s="193" t="s">
        <v>669</v>
      </c>
      <c r="B384" s="193" t="s">
        <v>338</v>
      </c>
      <c r="C384" s="194">
        <v>890903938</v>
      </c>
      <c r="D384" s="193" t="s">
        <v>443</v>
      </c>
      <c r="E384" s="195" t="s">
        <v>695</v>
      </c>
      <c r="F384" s="193" t="s">
        <v>730</v>
      </c>
      <c r="G384" s="502" t="s">
        <v>782</v>
      </c>
      <c r="H384" s="196">
        <v>8751799</v>
      </c>
      <c r="I384" s="197"/>
      <c r="J384" s="197"/>
      <c r="K384" s="196">
        <v>8751799</v>
      </c>
      <c r="L384" s="570">
        <v>0.217</v>
      </c>
      <c r="M384" s="614">
        <v>45065</v>
      </c>
      <c r="N384" s="614">
        <v>45360</v>
      </c>
    </row>
    <row r="385" spans="1:14" s="198" customFormat="1" ht="12" customHeight="1" outlineLevel="2">
      <c r="A385" s="193" t="s">
        <v>669</v>
      </c>
      <c r="B385" s="193" t="s">
        <v>338</v>
      </c>
      <c r="C385" s="194">
        <v>890903938</v>
      </c>
      <c r="D385" s="193" t="s">
        <v>443</v>
      </c>
      <c r="E385" s="195" t="s">
        <v>695</v>
      </c>
      <c r="F385" s="193" t="s">
        <v>730</v>
      </c>
      <c r="G385" s="502" t="s">
        <v>782</v>
      </c>
      <c r="H385" s="196">
        <v>7640438</v>
      </c>
      <c r="I385" s="197"/>
      <c r="J385" s="197"/>
      <c r="K385" s="196">
        <v>7640438</v>
      </c>
      <c r="L385" s="570">
        <v>0.217</v>
      </c>
      <c r="M385" s="614">
        <v>45065</v>
      </c>
      <c r="N385" s="614">
        <v>45360</v>
      </c>
    </row>
    <row r="386" spans="1:14" s="198" customFormat="1" ht="12" customHeight="1" outlineLevel="2">
      <c r="A386" s="193" t="s">
        <v>669</v>
      </c>
      <c r="B386" s="193" t="s">
        <v>338</v>
      </c>
      <c r="C386" s="194">
        <v>890903938</v>
      </c>
      <c r="D386" s="193" t="s">
        <v>443</v>
      </c>
      <c r="E386" s="195" t="s">
        <v>695</v>
      </c>
      <c r="F386" s="193" t="s">
        <v>730</v>
      </c>
      <c r="G386" s="502" t="s">
        <v>782</v>
      </c>
      <c r="H386" s="196">
        <v>8488446</v>
      </c>
      <c r="I386" s="197"/>
      <c r="J386" s="197"/>
      <c r="K386" s="196">
        <v>8488446</v>
      </c>
      <c r="L386" s="570">
        <v>0.217</v>
      </c>
      <c r="M386" s="614">
        <v>45065</v>
      </c>
      <c r="N386" s="614">
        <v>45360</v>
      </c>
    </row>
    <row r="387" spans="1:14" s="198" customFormat="1" ht="12" customHeight="1" outlineLevel="2">
      <c r="A387" s="193" t="s">
        <v>669</v>
      </c>
      <c r="B387" s="193" t="s">
        <v>338</v>
      </c>
      <c r="C387" s="194">
        <v>890903938</v>
      </c>
      <c r="D387" s="193" t="s">
        <v>443</v>
      </c>
      <c r="E387" s="195" t="s">
        <v>695</v>
      </c>
      <c r="F387" s="193" t="s">
        <v>730</v>
      </c>
      <c r="G387" s="502" t="s">
        <v>782</v>
      </c>
      <c r="H387" s="196">
        <v>116660737</v>
      </c>
      <c r="I387" s="197"/>
      <c r="J387" s="197"/>
      <c r="K387" s="196">
        <v>116660737</v>
      </c>
      <c r="L387" s="570">
        <v>0.217</v>
      </c>
      <c r="M387" s="614">
        <v>45065</v>
      </c>
      <c r="N387" s="614">
        <v>45360</v>
      </c>
    </row>
    <row r="388" spans="1:14" s="198" customFormat="1" ht="12" customHeight="1" outlineLevel="1">
      <c r="A388" s="193"/>
      <c r="B388" s="433" t="s">
        <v>733</v>
      </c>
      <c r="C388" s="194"/>
      <c r="D388" s="193"/>
      <c r="E388" s="195"/>
      <c r="F388" s="193"/>
      <c r="G388" s="502"/>
      <c r="H388" s="196">
        <f>SUBTOTAL(9,H378:H387)</f>
        <v>182917294.38999999</v>
      </c>
      <c r="I388" s="197">
        <f>SUBTOTAL(9,I378:I387)</f>
        <v>0</v>
      </c>
      <c r="J388" s="197">
        <f>SUBTOTAL(9,J378:J387)</f>
        <v>0</v>
      </c>
      <c r="K388" s="196">
        <f>SUBTOTAL(9,K378:K387)</f>
        <v>182917294.38999999</v>
      </c>
      <c r="L388" s="571"/>
      <c r="M388" s="614"/>
      <c r="N388" s="614"/>
    </row>
    <row r="389" spans="1:14" s="210" customFormat="1" ht="24" customHeight="1" outlineLevel="2">
      <c r="A389" s="205" t="s">
        <v>669</v>
      </c>
      <c r="B389" s="205" t="s">
        <v>44</v>
      </c>
      <c r="C389" s="206" t="s">
        <v>451</v>
      </c>
      <c r="D389" s="205" t="s">
        <v>453</v>
      </c>
      <c r="E389" s="207" t="s">
        <v>698</v>
      </c>
      <c r="F389" s="205" t="s">
        <v>730</v>
      </c>
      <c r="G389" s="534" t="s">
        <v>783</v>
      </c>
      <c r="H389" s="208">
        <v>100000000</v>
      </c>
      <c r="I389" s="209"/>
      <c r="J389" s="209"/>
      <c r="K389" s="208">
        <v>100000000</v>
      </c>
      <c r="L389" s="572">
        <v>0.111</v>
      </c>
      <c r="M389" s="615">
        <v>44416</v>
      </c>
      <c r="N389" s="615">
        <v>45877</v>
      </c>
    </row>
    <row r="390" spans="1:14" s="210" customFormat="1" ht="24" customHeight="1" outlineLevel="2">
      <c r="A390" s="205" t="s">
        <v>669</v>
      </c>
      <c r="B390" s="205" t="s">
        <v>44</v>
      </c>
      <c r="C390" s="206" t="s">
        <v>451</v>
      </c>
      <c r="D390" s="205" t="s">
        <v>453</v>
      </c>
      <c r="E390" s="207" t="s">
        <v>698</v>
      </c>
      <c r="F390" s="205" t="s">
        <v>730</v>
      </c>
      <c r="G390" s="534" t="s">
        <v>784</v>
      </c>
      <c r="H390" s="208">
        <v>400000000</v>
      </c>
      <c r="I390" s="209"/>
      <c r="J390" s="209"/>
      <c r="K390" s="208">
        <v>400000000</v>
      </c>
      <c r="L390" s="572">
        <v>0.111</v>
      </c>
      <c r="M390" s="615">
        <v>44416</v>
      </c>
      <c r="N390" s="615">
        <v>45877</v>
      </c>
    </row>
    <row r="391" spans="1:14" s="210" customFormat="1" ht="24" customHeight="1" outlineLevel="2">
      <c r="A391" s="205" t="s">
        <v>669</v>
      </c>
      <c r="B391" s="205" t="s">
        <v>44</v>
      </c>
      <c r="C391" s="206" t="s">
        <v>451</v>
      </c>
      <c r="D391" s="205" t="s">
        <v>453</v>
      </c>
      <c r="E391" s="207" t="s">
        <v>698</v>
      </c>
      <c r="F391" s="205" t="s">
        <v>730</v>
      </c>
      <c r="G391" s="534" t="s">
        <v>785</v>
      </c>
      <c r="H391" s="208">
        <v>934714.53</v>
      </c>
      <c r="I391" s="209"/>
      <c r="J391" s="209"/>
      <c r="K391" s="208">
        <v>934714.53</v>
      </c>
      <c r="L391" s="572">
        <v>0.111</v>
      </c>
      <c r="M391" s="615">
        <v>44834</v>
      </c>
      <c r="N391" s="615">
        <v>45877</v>
      </c>
    </row>
    <row r="392" spans="1:14" s="210" customFormat="1" ht="24" customHeight="1" outlineLevel="2">
      <c r="A392" s="205" t="s">
        <v>669</v>
      </c>
      <c r="B392" s="205" t="s">
        <v>44</v>
      </c>
      <c r="C392" s="206" t="s">
        <v>451</v>
      </c>
      <c r="D392" s="205" t="s">
        <v>453</v>
      </c>
      <c r="E392" s="207" t="s">
        <v>698</v>
      </c>
      <c r="F392" s="205" t="s">
        <v>730</v>
      </c>
      <c r="G392" s="534" t="s">
        <v>786</v>
      </c>
      <c r="H392" s="208">
        <v>4305999.22</v>
      </c>
      <c r="I392" s="209"/>
      <c r="J392" s="209"/>
      <c r="K392" s="208">
        <v>4305999.22</v>
      </c>
      <c r="L392" s="572">
        <v>0.111</v>
      </c>
      <c r="M392" s="615">
        <v>44834</v>
      </c>
      <c r="N392" s="615">
        <v>45877</v>
      </c>
    </row>
    <row r="393" spans="1:14" s="210" customFormat="1" ht="24" customHeight="1" outlineLevel="2">
      <c r="A393" s="205" t="s">
        <v>669</v>
      </c>
      <c r="B393" s="205" t="s">
        <v>44</v>
      </c>
      <c r="C393" s="206" t="s">
        <v>451</v>
      </c>
      <c r="D393" s="205" t="s">
        <v>453</v>
      </c>
      <c r="E393" s="207" t="s">
        <v>698</v>
      </c>
      <c r="F393" s="205" t="s">
        <v>730</v>
      </c>
      <c r="G393" s="534" t="s">
        <v>788</v>
      </c>
      <c r="H393" s="208">
        <v>5895596.4299999997</v>
      </c>
      <c r="I393" s="209"/>
      <c r="J393" s="209"/>
      <c r="K393" s="208">
        <v>5895596.4299999997</v>
      </c>
      <c r="L393" s="572">
        <v>0.111</v>
      </c>
      <c r="M393" s="615">
        <v>44834</v>
      </c>
      <c r="N393" s="615">
        <v>45877</v>
      </c>
    </row>
    <row r="394" spans="1:14" s="210" customFormat="1" ht="24" customHeight="1" outlineLevel="2">
      <c r="A394" s="205" t="s">
        <v>669</v>
      </c>
      <c r="B394" s="205" t="s">
        <v>44</v>
      </c>
      <c r="C394" s="206" t="s">
        <v>451</v>
      </c>
      <c r="D394" s="205" t="s">
        <v>453</v>
      </c>
      <c r="E394" s="207" t="s">
        <v>698</v>
      </c>
      <c r="F394" s="205" t="s">
        <v>730</v>
      </c>
      <c r="G394" s="534" t="s">
        <v>787</v>
      </c>
      <c r="H394" s="208">
        <v>5692277.5199999996</v>
      </c>
      <c r="I394" s="209"/>
      <c r="J394" s="209"/>
      <c r="K394" s="208">
        <v>5692277.5199999996</v>
      </c>
      <c r="L394" s="572">
        <v>0.111</v>
      </c>
      <c r="M394" s="615">
        <v>44865</v>
      </c>
      <c r="N394" s="615">
        <v>45877</v>
      </c>
    </row>
    <row r="395" spans="1:14" s="210" customFormat="1" ht="24" customHeight="1" outlineLevel="2">
      <c r="A395" s="205" t="s">
        <v>669</v>
      </c>
      <c r="B395" s="205" t="s">
        <v>44</v>
      </c>
      <c r="C395" s="206" t="s">
        <v>451</v>
      </c>
      <c r="D395" s="205" t="s">
        <v>453</v>
      </c>
      <c r="E395" s="207" t="s">
        <v>698</v>
      </c>
      <c r="F395" s="205" t="s">
        <v>730</v>
      </c>
      <c r="G395" s="534" t="s">
        <v>789</v>
      </c>
      <c r="H395" s="208">
        <v>6497347.1799999997</v>
      </c>
      <c r="I395" s="209"/>
      <c r="J395" s="209"/>
      <c r="K395" s="208">
        <v>6497347.1799999997</v>
      </c>
      <c r="L395" s="572">
        <v>0.111</v>
      </c>
      <c r="M395" s="615">
        <v>44895</v>
      </c>
      <c r="N395" s="615">
        <v>45877</v>
      </c>
    </row>
    <row r="396" spans="1:14" s="210" customFormat="1" ht="24" customHeight="1" outlineLevel="2">
      <c r="A396" s="205" t="s">
        <v>669</v>
      </c>
      <c r="B396" s="205" t="s">
        <v>44</v>
      </c>
      <c r="C396" s="206" t="s">
        <v>451</v>
      </c>
      <c r="D396" s="205" t="s">
        <v>453</v>
      </c>
      <c r="E396" s="207" t="s">
        <v>698</v>
      </c>
      <c r="F396" s="205" t="s">
        <v>730</v>
      </c>
      <c r="G396" s="534" t="s">
        <v>790</v>
      </c>
      <c r="H396" s="208">
        <v>730469.71</v>
      </c>
      <c r="I396" s="209"/>
      <c r="J396" s="209"/>
      <c r="K396" s="208">
        <v>730469.71</v>
      </c>
      <c r="L396" s="572">
        <v>0.111</v>
      </c>
      <c r="M396" s="615">
        <v>44896</v>
      </c>
      <c r="N396" s="615">
        <v>45877</v>
      </c>
    </row>
    <row r="397" spans="1:14" s="210" customFormat="1" ht="24" customHeight="1" outlineLevel="2">
      <c r="A397" s="205" t="s">
        <v>669</v>
      </c>
      <c r="B397" s="205" t="s">
        <v>44</v>
      </c>
      <c r="C397" s="206" t="s">
        <v>451</v>
      </c>
      <c r="D397" s="205" t="s">
        <v>453</v>
      </c>
      <c r="E397" s="207" t="s">
        <v>698</v>
      </c>
      <c r="F397" s="205" t="s">
        <v>730</v>
      </c>
      <c r="G397" s="534" t="s">
        <v>791</v>
      </c>
      <c r="H397" s="208">
        <v>7174806.2199999997</v>
      </c>
      <c r="I397" s="209"/>
      <c r="J397" s="209"/>
      <c r="K397" s="208">
        <v>7174806.2199999997</v>
      </c>
      <c r="L397" s="572">
        <v>0.111</v>
      </c>
      <c r="M397" s="615">
        <v>44926</v>
      </c>
      <c r="N397" s="615">
        <v>45877</v>
      </c>
    </row>
    <row r="398" spans="1:14" s="210" customFormat="1" ht="24" customHeight="1" outlineLevel="2">
      <c r="A398" s="205" t="s">
        <v>669</v>
      </c>
      <c r="B398" s="205" t="s">
        <v>44</v>
      </c>
      <c r="C398" s="206" t="s">
        <v>451</v>
      </c>
      <c r="D398" s="205" t="s">
        <v>453</v>
      </c>
      <c r="E398" s="207" t="s">
        <v>698</v>
      </c>
      <c r="F398" s="205" t="s">
        <v>730</v>
      </c>
      <c r="G398" s="534" t="s">
        <v>792</v>
      </c>
      <c r="H398" s="208">
        <v>7321941.3300000001</v>
      </c>
      <c r="I398" s="209"/>
      <c r="J398" s="209"/>
      <c r="K398" s="208">
        <v>7321941.3300000001</v>
      </c>
      <c r="L398" s="572">
        <v>0.111</v>
      </c>
      <c r="M398" s="615">
        <v>44957</v>
      </c>
      <c r="N398" s="615">
        <v>45877</v>
      </c>
    </row>
    <row r="399" spans="1:14" s="210" customFormat="1" ht="24" customHeight="1" outlineLevel="2">
      <c r="A399" s="205" t="s">
        <v>669</v>
      </c>
      <c r="B399" s="205" t="s">
        <v>44</v>
      </c>
      <c r="C399" s="206" t="s">
        <v>451</v>
      </c>
      <c r="D399" s="205" t="s">
        <v>453</v>
      </c>
      <c r="E399" s="207" t="s">
        <v>698</v>
      </c>
      <c r="F399" s="205" t="s">
        <v>730</v>
      </c>
      <c r="G399" s="534" t="s">
        <v>793</v>
      </c>
      <c r="H399" s="208">
        <v>6699736.0899999999</v>
      </c>
      <c r="I399" s="209"/>
      <c r="J399" s="209"/>
      <c r="K399" s="208">
        <v>6699736.0899999999</v>
      </c>
      <c r="L399" s="572">
        <v>0.111</v>
      </c>
      <c r="M399" s="615">
        <v>44985</v>
      </c>
      <c r="N399" s="615">
        <v>45877</v>
      </c>
    </row>
    <row r="400" spans="1:14" s="210" customFormat="1" ht="24" customHeight="1" outlineLevel="2">
      <c r="A400" s="205" t="s">
        <v>669</v>
      </c>
      <c r="B400" s="205" t="s">
        <v>44</v>
      </c>
      <c r="C400" s="206" t="s">
        <v>451</v>
      </c>
      <c r="D400" s="205" t="s">
        <v>453</v>
      </c>
      <c r="E400" s="207" t="s">
        <v>698</v>
      </c>
      <c r="F400" s="205" t="s">
        <v>730</v>
      </c>
      <c r="G400" s="534" t="s">
        <v>794</v>
      </c>
      <c r="H400" s="208">
        <v>7526777.9100000001</v>
      </c>
      <c r="I400" s="209"/>
      <c r="J400" s="209"/>
      <c r="K400" s="208">
        <v>7526777.9100000001</v>
      </c>
      <c r="L400" s="572">
        <v>0.111</v>
      </c>
      <c r="M400" s="615">
        <v>45016</v>
      </c>
      <c r="N400" s="615">
        <v>45877</v>
      </c>
    </row>
    <row r="401" spans="1:14" s="210" customFormat="1" ht="24" customHeight="1" outlineLevel="2">
      <c r="A401" s="205" t="s">
        <v>669</v>
      </c>
      <c r="B401" s="205" t="s">
        <v>44</v>
      </c>
      <c r="C401" s="206" t="s">
        <v>451</v>
      </c>
      <c r="D401" s="205" t="s">
        <v>453</v>
      </c>
      <c r="E401" s="207" t="s">
        <v>698</v>
      </c>
      <c r="F401" s="205" t="s">
        <v>730</v>
      </c>
      <c r="G401" s="534" t="s">
        <v>795</v>
      </c>
      <c r="H401" s="208">
        <v>7405465.0999999996</v>
      </c>
      <c r="I401" s="209"/>
      <c r="J401" s="209"/>
      <c r="K401" s="208">
        <v>7405465.0999999996</v>
      </c>
      <c r="L401" s="572">
        <v>0.111</v>
      </c>
      <c r="M401" s="615">
        <v>45107</v>
      </c>
      <c r="N401" s="615">
        <v>45877</v>
      </c>
    </row>
    <row r="402" spans="1:14" s="210" customFormat="1" ht="24" customHeight="1" outlineLevel="2">
      <c r="A402" s="205" t="s">
        <v>669</v>
      </c>
      <c r="B402" s="205" t="s">
        <v>44</v>
      </c>
      <c r="C402" s="206" t="s">
        <v>451</v>
      </c>
      <c r="D402" s="205" t="s">
        <v>453</v>
      </c>
      <c r="E402" s="207" t="s">
        <v>698</v>
      </c>
      <c r="F402" s="205" t="s">
        <v>730</v>
      </c>
      <c r="G402" s="534" t="s">
        <v>795</v>
      </c>
      <c r="H402" s="208">
        <v>7550223.7800000003</v>
      </c>
      <c r="I402" s="209"/>
      <c r="J402" s="209"/>
      <c r="K402" s="208">
        <v>7550223.7800000003</v>
      </c>
      <c r="L402" s="572">
        <v>0.111</v>
      </c>
      <c r="M402" s="615">
        <v>45107</v>
      </c>
      <c r="N402" s="615">
        <v>45877</v>
      </c>
    </row>
    <row r="403" spans="1:14" s="210" customFormat="1" ht="24" customHeight="1" outlineLevel="2">
      <c r="A403" s="205" t="s">
        <v>669</v>
      </c>
      <c r="B403" s="205" t="s">
        <v>44</v>
      </c>
      <c r="C403" s="206" t="s">
        <v>451</v>
      </c>
      <c r="D403" s="205" t="s">
        <v>453</v>
      </c>
      <c r="E403" s="207" t="s">
        <v>698</v>
      </c>
      <c r="F403" s="205" t="s">
        <v>730</v>
      </c>
      <c r="G403" s="534" t="s">
        <v>795</v>
      </c>
      <c r="H403" s="208">
        <v>7223666.8499999996</v>
      </c>
      <c r="I403" s="209"/>
      <c r="J403" s="209"/>
      <c r="K403" s="208">
        <v>7223666.8499999996</v>
      </c>
      <c r="L403" s="572">
        <v>0.111</v>
      </c>
      <c r="M403" s="615">
        <v>45138</v>
      </c>
      <c r="N403" s="615">
        <v>45877</v>
      </c>
    </row>
    <row r="404" spans="1:14" s="210" customFormat="1" ht="24" customHeight="1" outlineLevel="2">
      <c r="A404" s="205" t="s">
        <v>669</v>
      </c>
      <c r="B404" s="205" t="s">
        <v>44</v>
      </c>
      <c r="C404" s="206" t="s">
        <v>451</v>
      </c>
      <c r="D404" s="205" t="s">
        <v>453</v>
      </c>
      <c r="E404" s="207" t="s">
        <v>698</v>
      </c>
      <c r="F404" s="205" t="s">
        <v>730</v>
      </c>
      <c r="G404" s="534" t="s">
        <v>796</v>
      </c>
      <c r="H404" s="208">
        <v>7466782.2400000002</v>
      </c>
      <c r="I404" s="209"/>
      <c r="J404" s="209"/>
      <c r="K404" s="208">
        <v>7466782.2400000002</v>
      </c>
      <c r="L404" s="572">
        <v>0.111</v>
      </c>
      <c r="M404" s="615">
        <v>45169</v>
      </c>
      <c r="N404" s="615">
        <v>45877</v>
      </c>
    </row>
    <row r="405" spans="1:14" s="210" customFormat="1" ht="24" customHeight="1" outlineLevel="2">
      <c r="A405" s="205" t="s">
        <v>669</v>
      </c>
      <c r="B405" s="205" t="s">
        <v>44</v>
      </c>
      <c r="C405" s="206" t="s">
        <v>451</v>
      </c>
      <c r="D405" s="205" t="s">
        <v>453</v>
      </c>
      <c r="E405" s="207" t="s">
        <v>698</v>
      </c>
      <c r="F405" s="205" t="s">
        <v>730</v>
      </c>
      <c r="G405" s="534" t="s">
        <v>796</v>
      </c>
      <c r="H405" s="208">
        <v>7417942.3200000003</v>
      </c>
      <c r="I405" s="209"/>
      <c r="J405" s="209"/>
      <c r="K405" s="208">
        <v>7417942.3200000003</v>
      </c>
      <c r="L405" s="572">
        <v>0.111</v>
      </c>
      <c r="M405" s="615">
        <v>45930</v>
      </c>
      <c r="N405" s="615">
        <v>45877</v>
      </c>
    </row>
    <row r="406" spans="1:14" s="210" customFormat="1" ht="24" customHeight="1" outlineLevel="2">
      <c r="A406" s="205" t="s">
        <v>669</v>
      </c>
      <c r="B406" s="205" t="s">
        <v>44</v>
      </c>
      <c r="C406" s="206" t="s">
        <v>451</v>
      </c>
      <c r="D406" s="205" t="s">
        <v>453</v>
      </c>
      <c r="E406" s="207" t="s">
        <v>698</v>
      </c>
      <c r="F406" s="205" t="s">
        <v>730</v>
      </c>
      <c r="G406" s="534" t="s">
        <v>797</v>
      </c>
      <c r="H406" s="208">
        <v>7125235.1799999997</v>
      </c>
      <c r="I406" s="209"/>
      <c r="J406" s="209"/>
      <c r="K406" s="208">
        <v>7125235.1799999997</v>
      </c>
      <c r="L406" s="572">
        <v>0.111</v>
      </c>
      <c r="M406" s="615">
        <v>45230</v>
      </c>
      <c r="N406" s="615">
        <v>45877</v>
      </c>
    </row>
    <row r="407" spans="1:14" s="210" customFormat="1" ht="24" customHeight="1" outlineLevel="2">
      <c r="A407" s="205" t="s">
        <v>669</v>
      </c>
      <c r="B407" s="205" t="s">
        <v>44</v>
      </c>
      <c r="C407" s="206" t="s">
        <v>451</v>
      </c>
      <c r="D407" s="205" t="s">
        <v>453</v>
      </c>
      <c r="E407" s="207" t="s">
        <v>698</v>
      </c>
      <c r="F407" s="205" t="s">
        <v>730</v>
      </c>
      <c r="G407" s="534" t="s">
        <v>797</v>
      </c>
      <c r="H407" s="208">
        <v>7264260.0999999996</v>
      </c>
      <c r="I407" s="209"/>
      <c r="J407" s="209"/>
      <c r="K407" s="208">
        <v>7264260.0999999996</v>
      </c>
      <c r="L407" s="572">
        <v>0.111</v>
      </c>
      <c r="M407" s="615">
        <v>45230</v>
      </c>
      <c r="N407" s="615">
        <v>45877</v>
      </c>
    </row>
    <row r="408" spans="1:14" s="210" customFormat="1" ht="24" customHeight="1" outlineLevel="2">
      <c r="A408" s="205" t="s">
        <v>669</v>
      </c>
      <c r="B408" s="205" t="s">
        <v>44</v>
      </c>
      <c r="C408" s="206" t="s">
        <v>451</v>
      </c>
      <c r="D408" s="205" t="s">
        <v>453</v>
      </c>
      <c r="E408" s="207" t="s">
        <v>698</v>
      </c>
      <c r="F408" s="205" t="s">
        <v>730</v>
      </c>
      <c r="G408" s="534" t="s">
        <v>798</v>
      </c>
      <c r="H408" s="208">
        <v>6898609.3099999996</v>
      </c>
      <c r="I408" s="209"/>
      <c r="J408" s="209"/>
      <c r="K408" s="208">
        <v>6898609.3099999996</v>
      </c>
      <c r="L408" s="572">
        <v>0.111</v>
      </c>
      <c r="M408" s="615">
        <v>45260</v>
      </c>
      <c r="N408" s="615">
        <v>45877</v>
      </c>
    </row>
    <row r="409" spans="1:14" s="210" customFormat="1" ht="24" customHeight="1" outlineLevel="2">
      <c r="A409" s="205" t="s">
        <v>669</v>
      </c>
      <c r="B409" s="205" t="s">
        <v>44</v>
      </c>
      <c r="C409" s="206" t="s">
        <v>451</v>
      </c>
      <c r="D409" s="205" t="s">
        <v>453</v>
      </c>
      <c r="E409" s="207" t="s">
        <v>698</v>
      </c>
      <c r="F409" s="205" t="s">
        <v>730</v>
      </c>
      <c r="G409" s="534" t="s">
        <v>798</v>
      </c>
      <c r="H409" s="208">
        <v>7065206.7599999998</v>
      </c>
      <c r="I409" s="209"/>
      <c r="J409" s="209"/>
      <c r="K409" s="208">
        <v>7065206.7599999998</v>
      </c>
      <c r="L409" s="572">
        <v>0.111</v>
      </c>
      <c r="M409" s="615">
        <v>45260</v>
      </c>
      <c r="N409" s="615">
        <v>45877</v>
      </c>
    </row>
    <row r="410" spans="1:14" s="210" customFormat="1" ht="24" customHeight="1" outlineLevel="2">
      <c r="A410" s="205" t="s">
        <v>669</v>
      </c>
      <c r="B410" s="205" t="s">
        <v>44</v>
      </c>
      <c r="C410" s="206" t="s">
        <v>451</v>
      </c>
      <c r="D410" s="205" t="s">
        <v>453</v>
      </c>
      <c r="E410" s="207" t="s">
        <v>698</v>
      </c>
      <c r="F410" s="205" t="s">
        <v>730</v>
      </c>
      <c r="G410" s="534" t="s">
        <v>799</v>
      </c>
      <c r="H410" s="208">
        <v>6755006.2800000003</v>
      </c>
      <c r="I410" s="209"/>
      <c r="J410" s="209"/>
      <c r="K410" s="208">
        <v>6755006.2800000003</v>
      </c>
      <c r="L410" s="572">
        <v>0.111</v>
      </c>
      <c r="M410" s="615">
        <v>45322</v>
      </c>
      <c r="N410" s="615">
        <v>45877</v>
      </c>
    </row>
    <row r="411" spans="1:14" s="210" customFormat="1" ht="24" customHeight="1" outlineLevel="2">
      <c r="A411" s="205" t="s">
        <v>669</v>
      </c>
      <c r="B411" s="205" t="s">
        <v>44</v>
      </c>
      <c r="C411" s="206" t="s">
        <v>451</v>
      </c>
      <c r="D411" s="205" t="s">
        <v>453</v>
      </c>
      <c r="E411" s="207" t="s">
        <v>698</v>
      </c>
      <c r="F411" s="205" t="s">
        <v>730</v>
      </c>
      <c r="G411" s="534" t="s">
        <v>800</v>
      </c>
      <c r="H411" s="208">
        <v>5943892.6100000003</v>
      </c>
      <c r="I411" s="209"/>
      <c r="J411" s="209"/>
      <c r="K411" s="208">
        <v>5943892.6100000003</v>
      </c>
      <c r="L411" s="572">
        <v>0.111</v>
      </c>
      <c r="M411" s="615">
        <v>45351</v>
      </c>
      <c r="N411" s="615">
        <v>45877</v>
      </c>
    </row>
    <row r="412" spans="1:14" s="210" customFormat="1" ht="24" customHeight="1" outlineLevel="2">
      <c r="A412" s="205" t="s">
        <v>669</v>
      </c>
      <c r="B412" s="205" t="s">
        <v>44</v>
      </c>
      <c r="C412" s="206" t="s">
        <v>451</v>
      </c>
      <c r="D412" s="205" t="s">
        <v>453</v>
      </c>
      <c r="E412" s="207" t="s">
        <v>698</v>
      </c>
      <c r="F412" s="205" t="s">
        <v>730</v>
      </c>
      <c r="G412" s="534" t="s">
        <v>801</v>
      </c>
      <c r="H412" s="208">
        <v>6178646.3300000001</v>
      </c>
      <c r="I412" s="209"/>
      <c r="J412" s="209"/>
      <c r="K412" s="208">
        <v>6178646.3300000001</v>
      </c>
      <c r="L412" s="572">
        <v>0.111</v>
      </c>
      <c r="M412" s="615">
        <v>45382</v>
      </c>
      <c r="N412" s="615">
        <v>45877</v>
      </c>
    </row>
    <row r="413" spans="1:14" s="210" customFormat="1" ht="24" customHeight="1" outlineLevel="2">
      <c r="A413" s="205" t="s">
        <v>669</v>
      </c>
      <c r="B413" s="205" t="s">
        <v>44</v>
      </c>
      <c r="C413" s="206" t="s">
        <v>451</v>
      </c>
      <c r="D413" s="205" t="s">
        <v>453</v>
      </c>
      <c r="E413" s="207" t="s">
        <v>698</v>
      </c>
      <c r="F413" s="205" t="s">
        <v>730</v>
      </c>
      <c r="G413" s="534" t="s">
        <v>802</v>
      </c>
      <c r="H413" s="208">
        <v>5863085.5800000001</v>
      </c>
      <c r="I413" s="209"/>
      <c r="J413" s="209"/>
      <c r="K413" s="208">
        <v>5863085.5800000001</v>
      </c>
      <c r="L413" s="572">
        <v>0.111</v>
      </c>
      <c r="M413" s="615">
        <v>45412</v>
      </c>
      <c r="N413" s="615">
        <v>45877</v>
      </c>
    </row>
    <row r="414" spans="1:14" s="210" customFormat="1" ht="24" customHeight="1" outlineLevel="2">
      <c r="A414" s="205" t="s">
        <v>669</v>
      </c>
      <c r="B414" s="205" t="s">
        <v>44</v>
      </c>
      <c r="C414" s="206" t="s">
        <v>451</v>
      </c>
      <c r="D414" s="205" t="s">
        <v>453</v>
      </c>
      <c r="E414" s="207" t="s">
        <v>698</v>
      </c>
      <c r="F414" s="205" t="s">
        <v>730</v>
      </c>
      <c r="G414" s="534" t="s">
        <v>803</v>
      </c>
      <c r="H414" s="208">
        <v>6019631.5999999996</v>
      </c>
      <c r="I414" s="209"/>
      <c r="J414" s="209"/>
      <c r="K414" s="208">
        <v>6019631.5999999996</v>
      </c>
      <c r="L414" s="572">
        <v>0.111</v>
      </c>
      <c r="M414" s="615">
        <v>45443</v>
      </c>
      <c r="N414" s="615">
        <v>45877</v>
      </c>
    </row>
    <row r="415" spans="1:14" s="210" customFormat="1" ht="24" customHeight="1" outlineLevel="2">
      <c r="A415" s="205" t="s">
        <v>669</v>
      </c>
      <c r="B415" s="205" t="s">
        <v>44</v>
      </c>
      <c r="C415" s="206" t="s">
        <v>451</v>
      </c>
      <c r="D415" s="205" t="s">
        <v>453</v>
      </c>
      <c r="E415" s="207" t="s">
        <v>698</v>
      </c>
      <c r="F415" s="205" t="s">
        <v>730</v>
      </c>
      <c r="G415" s="534" t="s">
        <v>804</v>
      </c>
      <c r="H415" s="208">
        <v>5888387.9299999997</v>
      </c>
      <c r="I415" s="209"/>
      <c r="J415" s="209"/>
      <c r="K415" s="208">
        <v>5888387.9299999997</v>
      </c>
      <c r="L415" s="572">
        <v>0.111</v>
      </c>
      <c r="M415" s="615">
        <v>45473</v>
      </c>
      <c r="N415" s="615">
        <v>45877</v>
      </c>
    </row>
    <row r="416" spans="1:14" s="210" customFormat="1" ht="24" customHeight="1" outlineLevel="2">
      <c r="A416" s="205" t="s">
        <v>669</v>
      </c>
      <c r="B416" s="205" t="s">
        <v>44</v>
      </c>
      <c r="C416" s="206" t="s">
        <v>451</v>
      </c>
      <c r="D416" s="205" t="s">
        <v>453</v>
      </c>
      <c r="E416" s="207" t="s">
        <v>698</v>
      </c>
      <c r="F416" s="205" t="s">
        <v>730</v>
      </c>
      <c r="G416" s="534" t="s">
        <v>805</v>
      </c>
      <c r="H416" s="208">
        <v>5984673.7400000002</v>
      </c>
      <c r="I416" s="209"/>
      <c r="J416" s="209"/>
      <c r="K416" s="208">
        <v>5984673.7400000002</v>
      </c>
      <c r="L416" s="572">
        <v>0.111</v>
      </c>
      <c r="M416" s="615">
        <v>45504</v>
      </c>
      <c r="N416" s="615">
        <v>45877</v>
      </c>
    </row>
    <row r="417" spans="1:14" s="210" customFormat="1" ht="24" customHeight="1" outlineLevel="2">
      <c r="A417" s="205" t="s">
        <v>669</v>
      </c>
      <c r="B417" s="205" t="s">
        <v>44</v>
      </c>
      <c r="C417" s="206" t="s">
        <v>451</v>
      </c>
      <c r="D417" s="205" t="s">
        <v>453</v>
      </c>
      <c r="E417" s="207" t="s">
        <v>698</v>
      </c>
      <c r="F417" s="205" t="s">
        <v>730</v>
      </c>
      <c r="G417" s="534" t="s">
        <v>806</v>
      </c>
      <c r="H417" s="208">
        <v>5673195.9500000002</v>
      </c>
      <c r="I417" s="209"/>
      <c r="J417" s="209"/>
      <c r="K417" s="208">
        <v>5673195.9500000002</v>
      </c>
      <c r="L417" s="572">
        <v>0.111</v>
      </c>
      <c r="M417" s="615">
        <v>45535</v>
      </c>
      <c r="N417" s="615">
        <v>45877</v>
      </c>
    </row>
    <row r="418" spans="1:14" s="210" customFormat="1" ht="24" customHeight="1" outlineLevel="2">
      <c r="A418" s="205" t="s">
        <v>669</v>
      </c>
      <c r="B418" s="205" t="s">
        <v>44</v>
      </c>
      <c r="C418" s="206" t="s">
        <v>451</v>
      </c>
      <c r="D418" s="205" t="s">
        <v>453</v>
      </c>
      <c r="E418" s="207" t="s">
        <v>698</v>
      </c>
      <c r="F418" s="205" t="s">
        <v>730</v>
      </c>
      <c r="G418" s="534" t="s">
        <v>807</v>
      </c>
      <c r="H418" s="208">
        <v>5386143.9900000002</v>
      </c>
      <c r="I418" s="209"/>
      <c r="J418" s="209"/>
      <c r="K418" s="208">
        <v>5386143.9900000002</v>
      </c>
      <c r="L418" s="572">
        <v>0.111</v>
      </c>
      <c r="M418" s="615">
        <v>45565</v>
      </c>
      <c r="N418" s="615">
        <v>45877</v>
      </c>
    </row>
    <row r="419" spans="1:14" s="210" customFormat="1" ht="24" customHeight="1" outlineLevel="2">
      <c r="A419" s="205" t="s">
        <v>669</v>
      </c>
      <c r="B419" s="205" t="s">
        <v>44</v>
      </c>
      <c r="C419" s="206" t="s">
        <v>451</v>
      </c>
      <c r="D419" s="205" t="s">
        <v>453</v>
      </c>
      <c r="E419" s="207" t="s">
        <v>698</v>
      </c>
      <c r="F419" s="205" t="s">
        <v>730</v>
      </c>
      <c r="G419" s="534" t="s">
        <v>797</v>
      </c>
      <c r="H419" s="208">
        <v>5408693.0300000003</v>
      </c>
      <c r="I419" s="209"/>
      <c r="J419" s="209"/>
      <c r="K419" s="208">
        <v>5408693.0300000003</v>
      </c>
      <c r="L419" s="572">
        <v>0.111</v>
      </c>
      <c r="M419" s="615">
        <v>45230</v>
      </c>
      <c r="N419" s="615">
        <v>45877</v>
      </c>
    </row>
    <row r="420" spans="1:14" s="210" customFormat="1" ht="24" customHeight="1" outlineLevel="1">
      <c r="A420" s="205"/>
      <c r="B420" s="434" t="s">
        <v>734</v>
      </c>
      <c r="C420" s="206"/>
      <c r="D420" s="205"/>
      <c r="E420" s="207"/>
      <c r="F420" s="205"/>
      <c r="G420" s="503"/>
      <c r="H420" s="208">
        <f>SUBTOTAL(9,H389:H419)</f>
        <v>677298414.82000005</v>
      </c>
      <c r="I420" s="209">
        <f>SUBTOTAL(9,I389:I419)</f>
        <v>0</v>
      </c>
      <c r="J420" s="209">
        <f>SUBTOTAL(9,J389:J419)</f>
        <v>0</v>
      </c>
      <c r="K420" s="208">
        <f>SUBTOTAL(9,K389:K419)</f>
        <v>677298414.82000005</v>
      </c>
      <c r="L420" s="573"/>
      <c r="M420" s="615"/>
      <c r="N420" s="615"/>
    </row>
    <row r="421" spans="1:14" s="216" customFormat="1" outlineLevel="2">
      <c r="A421" s="211" t="s">
        <v>669</v>
      </c>
      <c r="B421" s="211" t="s">
        <v>50</v>
      </c>
      <c r="C421" s="212" t="s">
        <v>469</v>
      </c>
      <c r="D421" s="211" t="s">
        <v>471</v>
      </c>
      <c r="E421" s="213" t="s">
        <v>694</v>
      </c>
      <c r="F421" s="211" t="s">
        <v>730</v>
      </c>
      <c r="G421" s="535" t="s">
        <v>808</v>
      </c>
      <c r="H421" s="214">
        <v>140000000</v>
      </c>
      <c r="I421" s="215"/>
      <c r="J421" s="215"/>
      <c r="K421" s="214">
        <v>140000000</v>
      </c>
      <c r="L421" s="574">
        <v>0.16</v>
      </c>
      <c r="M421" s="616">
        <v>44813</v>
      </c>
      <c r="N421" s="616">
        <v>45331</v>
      </c>
    </row>
    <row r="422" spans="1:14" s="216" customFormat="1" outlineLevel="2">
      <c r="A422" s="211" t="s">
        <v>669</v>
      </c>
      <c r="B422" s="211" t="s">
        <v>50</v>
      </c>
      <c r="C422" s="212" t="s">
        <v>469</v>
      </c>
      <c r="D422" s="211" t="s">
        <v>471</v>
      </c>
      <c r="E422" s="213" t="s">
        <v>694</v>
      </c>
      <c r="F422" s="211" t="s">
        <v>730</v>
      </c>
      <c r="G422" s="535" t="s">
        <v>809</v>
      </c>
      <c r="H422" s="214">
        <v>2782361.3</v>
      </c>
      <c r="I422" s="215"/>
      <c r="J422" s="215"/>
      <c r="K422" s="214">
        <v>2782361.3</v>
      </c>
      <c r="L422" s="574">
        <v>0.16</v>
      </c>
      <c r="M422" s="616">
        <v>45291</v>
      </c>
      <c r="N422" s="616">
        <v>45331</v>
      </c>
    </row>
    <row r="423" spans="1:14" s="216" customFormat="1" outlineLevel="2">
      <c r="A423" s="211" t="s">
        <v>669</v>
      </c>
      <c r="B423" s="211" t="s">
        <v>50</v>
      </c>
      <c r="C423" s="212" t="s">
        <v>469</v>
      </c>
      <c r="D423" s="211" t="s">
        <v>471</v>
      </c>
      <c r="E423" s="213" t="s">
        <v>694</v>
      </c>
      <c r="F423" s="211" t="s">
        <v>730</v>
      </c>
      <c r="G423" s="535" t="s">
        <v>810</v>
      </c>
      <c r="H423" s="214">
        <v>50000000</v>
      </c>
      <c r="I423" s="215"/>
      <c r="J423" s="215"/>
      <c r="K423" s="214">
        <v>50000000</v>
      </c>
      <c r="L423" s="574">
        <v>0.16</v>
      </c>
      <c r="M423" s="616">
        <v>45291</v>
      </c>
      <c r="N423" s="616">
        <v>45331</v>
      </c>
    </row>
    <row r="424" spans="1:14" s="216" customFormat="1" outlineLevel="1">
      <c r="A424" s="211"/>
      <c r="B424" s="435" t="s">
        <v>735</v>
      </c>
      <c r="C424" s="212"/>
      <c r="D424" s="211"/>
      <c r="E424" s="213"/>
      <c r="F424" s="211"/>
      <c r="G424" s="504"/>
      <c r="H424" s="214">
        <f>SUBTOTAL(9,H421:H423)</f>
        <v>192782361.30000001</v>
      </c>
      <c r="I424" s="215">
        <f>SUBTOTAL(9,I421:I423)</f>
        <v>0</v>
      </c>
      <c r="J424" s="215">
        <f>SUBTOTAL(9,J421:J423)</f>
        <v>0</v>
      </c>
      <c r="K424" s="214">
        <f>SUBTOTAL(9,K421:K423)</f>
        <v>192782361.30000001</v>
      </c>
      <c r="L424" s="575"/>
      <c r="M424" s="616"/>
      <c r="N424" s="616"/>
    </row>
    <row r="425" spans="1:14" s="222" customFormat="1" outlineLevel="2">
      <c r="A425" s="217" t="s">
        <v>669</v>
      </c>
      <c r="B425" s="217" t="s">
        <v>28</v>
      </c>
      <c r="C425" s="218" t="s">
        <v>392</v>
      </c>
      <c r="D425" s="217" t="s">
        <v>396</v>
      </c>
      <c r="E425" s="219" t="s">
        <v>695</v>
      </c>
      <c r="F425" s="217" t="s">
        <v>730</v>
      </c>
      <c r="G425" s="536" t="s">
        <v>811</v>
      </c>
      <c r="H425" s="220">
        <v>30000000</v>
      </c>
      <c r="I425" s="221"/>
      <c r="J425" s="221"/>
      <c r="K425" s="220">
        <v>30000000</v>
      </c>
      <c r="L425" s="576">
        <v>0.2225</v>
      </c>
      <c r="M425" s="617">
        <v>43970</v>
      </c>
      <c r="N425" s="617">
        <v>45996</v>
      </c>
    </row>
    <row r="426" spans="1:14" s="222" customFormat="1" outlineLevel="2">
      <c r="A426" s="217" t="s">
        <v>669</v>
      </c>
      <c r="B426" s="217" t="s">
        <v>28</v>
      </c>
      <c r="C426" s="218" t="s">
        <v>392</v>
      </c>
      <c r="D426" s="217" t="s">
        <v>396</v>
      </c>
      <c r="E426" s="219" t="s">
        <v>695</v>
      </c>
      <c r="F426" s="217" t="s">
        <v>730</v>
      </c>
      <c r="G426" s="536" t="s">
        <v>812</v>
      </c>
      <c r="H426" s="220">
        <v>30000000</v>
      </c>
      <c r="I426" s="221"/>
      <c r="J426" s="221"/>
      <c r="K426" s="220">
        <v>30000000</v>
      </c>
      <c r="L426" s="576">
        <v>0.2225</v>
      </c>
      <c r="M426" s="617">
        <v>43970</v>
      </c>
      <c r="N426" s="617">
        <v>45996</v>
      </c>
    </row>
    <row r="427" spans="1:14" s="222" customFormat="1" outlineLevel="2">
      <c r="A427" s="217" t="s">
        <v>669</v>
      </c>
      <c r="B427" s="217" t="s">
        <v>28</v>
      </c>
      <c r="C427" s="218" t="s">
        <v>392</v>
      </c>
      <c r="D427" s="217" t="s">
        <v>396</v>
      </c>
      <c r="E427" s="219" t="s">
        <v>695</v>
      </c>
      <c r="F427" s="217" t="s">
        <v>730</v>
      </c>
      <c r="G427" s="536" t="s">
        <v>813</v>
      </c>
      <c r="H427" s="220">
        <v>30000000</v>
      </c>
      <c r="I427" s="221"/>
      <c r="J427" s="221"/>
      <c r="K427" s="220">
        <v>30000000</v>
      </c>
      <c r="L427" s="576">
        <v>0.2225</v>
      </c>
      <c r="M427" s="617">
        <v>43970</v>
      </c>
      <c r="N427" s="617">
        <v>45996</v>
      </c>
    </row>
    <row r="428" spans="1:14" s="222" customFormat="1" outlineLevel="2">
      <c r="A428" s="217" t="s">
        <v>669</v>
      </c>
      <c r="B428" s="217" t="s">
        <v>28</v>
      </c>
      <c r="C428" s="218" t="s">
        <v>392</v>
      </c>
      <c r="D428" s="217" t="s">
        <v>396</v>
      </c>
      <c r="E428" s="219" t="s">
        <v>695</v>
      </c>
      <c r="F428" s="217" t="s">
        <v>730</v>
      </c>
      <c r="G428" s="536" t="s">
        <v>814</v>
      </c>
      <c r="H428" s="220">
        <v>30000000</v>
      </c>
      <c r="I428" s="221"/>
      <c r="J428" s="221"/>
      <c r="K428" s="220">
        <v>30000000</v>
      </c>
      <c r="L428" s="576">
        <v>0.2225</v>
      </c>
      <c r="M428" s="617">
        <v>43970</v>
      </c>
      <c r="N428" s="617">
        <v>45996</v>
      </c>
    </row>
    <row r="429" spans="1:14" s="222" customFormat="1" outlineLevel="2">
      <c r="A429" s="217" t="s">
        <v>669</v>
      </c>
      <c r="B429" s="217" t="s">
        <v>28</v>
      </c>
      <c r="C429" s="218" t="s">
        <v>392</v>
      </c>
      <c r="D429" s="217" t="s">
        <v>396</v>
      </c>
      <c r="E429" s="219" t="s">
        <v>695</v>
      </c>
      <c r="F429" s="217" t="s">
        <v>730</v>
      </c>
      <c r="G429" s="536" t="s">
        <v>815</v>
      </c>
      <c r="H429" s="220">
        <v>60000000</v>
      </c>
      <c r="I429" s="221"/>
      <c r="J429" s="221"/>
      <c r="K429" s="220">
        <v>60000000</v>
      </c>
      <c r="L429" s="576">
        <v>0.2225</v>
      </c>
      <c r="M429" s="617">
        <v>43970</v>
      </c>
      <c r="N429" s="617">
        <v>45996</v>
      </c>
    </row>
    <row r="430" spans="1:14" s="222" customFormat="1" outlineLevel="2">
      <c r="A430" s="217" t="s">
        <v>669</v>
      </c>
      <c r="B430" s="217" t="s">
        <v>28</v>
      </c>
      <c r="C430" s="218" t="s">
        <v>392</v>
      </c>
      <c r="D430" s="217" t="s">
        <v>396</v>
      </c>
      <c r="E430" s="219" t="s">
        <v>695</v>
      </c>
      <c r="F430" s="217" t="s">
        <v>730</v>
      </c>
      <c r="G430" s="536" t="s">
        <v>816</v>
      </c>
      <c r="H430" s="220">
        <v>30000000</v>
      </c>
      <c r="I430" s="221"/>
      <c r="J430" s="221"/>
      <c r="K430" s="220">
        <v>30000000</v>
      </c>
      <c r="L430" s="576">
        <v>0.2225</v>
      </c>
      <c r="M430" s="617">
        <v>43970</v>
      </c>
      <c r="N430" s="617">
        <v>45996</v>
      </c>
    </row>
    <row r="431" spans="1:14" s="222" customFormat="1" outlineLevel="2">
      <c r="A431" s="217" t="s">
        <v>669</v>
      </c>
      <c r="B431" s="217" t="s">
        <v>28</v>
      </c>
      <c r="C431" s="218" t="s">
        <v>392</v>
      </c>
      <c r="D431" s="217" t="s">
        <v>396</v>
      </c>
      <c r="E431" s="219" t="s">
        <v>695</v>
      </c>
      <c r="F431" s="217" t="s">
        <v>730</v>
      </c>
      <c r="G431" s="536" t="s">
        <v>817</v>
      </c>
      <c r="H431" s="220">
        <v>25000000</v>
      </c>
      <c r="I431" s="221"/>
      <c r="J431" s="221"/>
      <c r="K431" s="220">
        <v>25000000</v>
      </c>
      <c r="L431" s="576">
        <v>0.2225</v>
      </c>
      <c r="M431" s="617">
        <v>43970</v>
      </c>
      <c r="N431" s="617">
        <v>45996</v>
      </c>
    </row>
    <row r="432" spans="1:14" s="222" customFormat="1" outlineLevel="2">
      <c r="A432" s="217" t="s">
        <v>669</v>
      </c>
      <c r="B432" s="217" t="s">
        <v>28</v>
      </c>
      <c r="C432" s="218" t="s">
        <v>392</v>
      </c>
      <c r="D432" s="217" t="s">
        <v>396</v>
      </c>
      <c r="E432" s="219" t="s">
        <v>695</v>
      </c>
      <c r="F432" s="217" t="s">
        <v>730</v>
      </c>
      <c r="G432" s="536" t="s">
        <v>818</v>
      </c>
      <c r="H432" s="220">
        <v>30000000</v>
      </c>
      <c r="I432" s="221"/>
      <c r="J432" s="221"/>
      <c r="K432" s="220">
        <v>30000000</v>
      </c>
      <c r="L432" s="576">
        <v>0.2225</v>
      </c>
      <c r="M432" s="617">
        <v>43970</v>
      </c>
      <c r="N432" s="617">
        <v>45996</v>
      </c>
    </row>
    <row r="433" spans="1:14" s="222" customFormat="1" outlineLevel="2">
      <c r="A433" s="217" t="s">
        <v>669</v>
      </c>
      <c r="B433" s="217" t="s">
        <v>28</v>
      </c>
      <c r="C433" s="218" t="s">
        <v>392</v>
      </c>
      <c r="D433" s="217" t="s">
        <v>396</v>
      </c>
      <c r="E433" s="219" t="s">
        <v>695</v>
      </c>
      <c r="F433" s="217" t="s">
        <v>730</v>
      </c>
      <c r="G433" s="536" t="s">
        <v>819</v>
      </c>
      <c r="H433" s="220">
        <v>30000000</v>
      </c>
      <c r="I433" s="221"/>
      <c r="J433" s="221"/>
      <c r="K433" s="220">
        <v>30000000</v>
      </c>
      <c r="L433" s="576">
        <v>0.2225</v>
      </c>
      <c r="M433" s="617">
        <v>43970</v>
      </c>
      <c r="N433" s="617">
        <v>45996</v>
      </c>
    </row>
    <row r="434" spans="1:14" s="222" customFormat="1" outlineLevel="2">
      <c r="A434" s="217" t="s">
        <v>669</v>
      </c>
      <c r="B434" s="217" t="s">
        <v>28</v>
      </c>
      <c r="C434" s="218" t="s">
        <v>392</v>
      </c>
      <c r="D434" s="217" t="s">
        <v>396</v>
      </c>
      <c r="E434" s="219" t="s">
        <v>695</v>
      </c>
      <c r="F434" s="217" t="s">
        <v>730</v>
      </c>
      <c r="G434" s="536" t="s">
        <v>820</v>
      </c>
      <c r="H434" s="220">
        <v>5000000</v>
      </c>
      <c r="I434" s="221"/>
      <c r="J434" s="221"/>
      <c r="K434" s="220">
        <v>5000000</v>
      </c>
      <c r="L434" s="576">
        <v>0.2225</v>
      </c>
      <c r="M434" s="617">
        <v>43970</v>
      </c>
      <c r="N434" s="617">
        <v>45996</v>
      </c>
    </row>
    <row r="435" spans="1:14" s="222" customFormat="1" outlineLevel="2">
      <c r="A435" s="217" t="s">
        <v>669</v>
      </c>
      <c r="B435" s="217" t="s">
        <v>28</v>
      </c>
      <c r="C435" s="218" t="s">
        <v>392</v>
      </c>
      <c r="D435" s="217" t="s">
        <v>396</v>
      </c>
      <c r="E435" s="219" t="s">
        <v>695</v>
      </c>
      <c r="F435" s="217" t="s">
        <v>730</v>
      </c>
      <c r="G435" s="536" t="s">
        <v>821</v>
      </c>
      <c r="H435" s="220">
        <v>30000000</v>
      </c>
      <c r="I435" s="221"/>
      <c r="J435" s="221"/>
      <c r="K435" s="220">
        <v>30000000</v>
      </c>
      <c r="L435" s="576">
        <v>0.2225</v>
      </c>
      <c r="M435" s="617">
        <v>43970</v>
      </c>
      <c r="N435" s="617">
        <v>45996</v>
      </c>
    </row>
    <row r="436" spans="1:14" s="222" customFormat="1" outlineLevel="2">
      <c r="A436" s="217" t="s">
        <v>669</v>
      </c>
      <c r="B436" s="217" t="s">
        <v>28</v>
      </c>
      <c r="C436" s="218" t="s">
        <v>392</v>
      </c>
      <c r="D436" s="217" t="s">
        <v>396</v>
      </c>
      <c r="E436" s="219" t="s">
        <v>695</v>
      </c>
      <c r="F436" s="217" t="s">
        <v>730</v>
      </c>
      <c r="G436" s="536" t="s">
        <v>822</v>
      </c>
      <c r="H436" s="220">
        <v>20000000</v>
      </c>
      <c r="I436" s="221"/>
      <c r="J436" s="221"/>
      <c r="K436" s="220">
        <v>20000000</v>
      </c>
      <c r="L436" s="576">
        <v>0.2225</v>
      </c>
      <c r="M436" s="617">
        <v>43970</v>
      </c>
      <c r="N436" s="617">
        <v>45996</v>
      </c>
    </row>
    <row r="437" spans="1:14" s="222" customFormat="1" outlineLevel="2">
      <c r="A437" s="217" t="s">
        <v>669</v>
      </c>
      <c r="B437" s="217" t="s">
        <v>28</v>
      </c>
      <c r="C437" s="218" t="s">
        <v>392</v>
      </c>
      <c r="D437" s="217" t="s">
        <v>396</v>
      </c>
      <c r="E437" s="219" t="s">
        <v>695</v>
      </c>
      <c r="F437" s="217" t="s">
        <v>730</v>
      </c>
      <c r="G437" s="536" t="s">
        <v>823</v>
      </c>
      <c r="H437" s="220">
        <v>150000000</v>
      </c>
      <c r="I437" s="221"/>
      <c r="J437" s="221"/>
      <c r="K437" s="220">
        <v>150000000</v>
      </c>
      <c r="L437" s="576">
        <v>0.2225</v>
      </c>
      <c r="M437" s="617">
        <v>44959</v>
      </c>
      <c r="N437" s="617">
        <v>45996</v>
      </c>
    </row>
    <row r="438" spans="1:14" s="222" customFormat="1" outlineLevel="1">
      <c r="A438" s="217"/>
      <c r="B438" s="436" t="s">
        <v>736</v>
      </c>
      <c r="C438" s="218"/>
      <c r="D438" s="217"/>
      <c r="E438" s="219"/>
      <c r="F438" s="217"/>
      <c r="G438" s="505"/>
      <c r="H438" s="220">
        <f>SUBTOTAL(9,H425:H437)</f>
        <v>500000000</v>
      </c>
      <c r="I438" s="221">
        <f>SUBTOTAL(9,I425:I437)</f>
        <v>0</v>
      </c>
      <c r="J438" s="221">
        <f>SUBTOTAL(9,J425:J437)</f>
        <v>0</v>
      </c>
      <c r="K438" s="220">
        <f>SUBTOTAL(9,K425:K437)</f>
        <v>500000000</v>
      </c>
      <c r="L438" s="577"/>
      <c r="M438" s="617"/>
      <c r="N438" s="617"/>
    </row>
    <row r="439" spans="1:14" s="198" customFormat="1" ht="21" outlineLevel="2">
      <c r="A439" s="193" t="s">
        <v>669</v>
      </c>
      <c r="B439" s="193" t="s">
        <v>46</v>
      </c>
      <c r="C439" s="194" t="s">
        <v>455</v>
      </c>
      <c r="D439" s="193" t="s">
        <v>458</v>
      </c>
      <c r="E439" s="195" t="s">
        <v>695</v>
      </c>
      <c r="F439" s="193" t="s">
        <v>730</v>
      </c>
      <c r="G439" s="537" t="s">
        <v>824</v>
      </c>
      <c r="H439" s="196">
        <v>100000000</v>
      </c>
      <c r="I439" s="223"/>
      <c r="J439" s="223"/>
      <c r="K439" s="196">
        <v>100000000</v>
      </c>
      <c r="L439" s="578">
        <v>0.16</v>
      </c>
      <c r="M439" s="614">
        <v>44881</v>
      </c>
      <c r="N439" s="614">
        <v>45338</v>
      </c>
    </row>
    <row r="440" spans="1:14" s="198" customFormat="1" ht="21" outlineLevel="2">
      <c r="A440" s="193" t="s">
        <v>669</v>
      </c>
      <c r="B440" s="193" t="s">
        <v>46</v>
      </c>
      <c r="C440" s="194" t="s">
        <v>455</v>
      </c>
      <c r="D440" s="193" t="s">
        <v>458</v>
      </c>
      <c r="E440" s="195" t="s">
        <v>695</v>
      </c>
      <c r="F440" s="193" t="s">
        <v>730</v>
      </c>
      <c r="G440" s="537" t="s">
        <v>825</v>
      </c>
      <c r="H440" s="196">
        <v>1717412.18</v>
      </c>
      <c r="I440" s="223"/>
      <c r="J440" s="223"/>
      <c r="K440" s="196">
        <v>1717412.18</v>
      </c>
      <c r="L440" s="578">
        <v>0.16</v>
      </c>
      <c r="M440" s="614">
        <v>44926</v>
      </c>
      <c r="N440" s="614">
        <v>45338</v>
      </c>
    </row>
    <row r="441" spans="1:14" s="198" customFormat="1" ht="21" outlineLevel="2">
      <c r="A441" s="193" t="s">
        <v>669</v>
      </c>
      <c r="B441" s="193" t="s">
        <v>46</v>
      </c>
      <c r="C441" s="194" t="s">
        <v>455</v>
      </c>
      <c r="D441" s="193" t="s">
        <v>458</v>
      </c>
      <c r="E441" s="195" t="s">
        <v>695</v>
      </c>
      <c r="F441" s="193" t="s">
        <v>730</v>
      </c>
      <c r="G441" s="537" t="s">
        <v>826</v>
      </c>
      <c r="H441" s="196">
        <v>20000000</v>
      </c>
      <c r="I441" s="223"/>
      <c r="J441" s="223"/>
      <c r="K441" s="196">
        <v>20000000</v>
      </c>
      <c r="L441" s="578">
        <v>0.16</v>
      </c>
      <c r="M441" s="614">
        <v>44926</v>
      </c>
      <c r="N441" s="614">
        <v>45338</v>
      </c>
    </row>
    <row r="442" spans="1:14" s="198" customFormat="1" outlineLevel="1">
      <c r="A442" s="193"/>
      <c r="B442" s="433" t="s">
        <v>737</v>
      </c>
      <c r="C442" s="194"/>
      <c r="D442" s="193"/>
      <c r="E442" s="195"/>
      <c r="F442" s="193"/>
      <c r="G442" s="502"/>
      <c r="H442" s="196">
        <f>SUBTOTAL(9,H439:H441)</f>
        <v>121717412.18000001</v>
      </c>
      <c r="I442" s="223">
        <f>SUBTOTAL(9,I439:I441)</f>
        <v>0</v>
      </c>
      <c r="J442" s="223">
        <f>SUBTOTAL(9,J439:J441)</f>
        <v>0</v>
      </c>
      <c r="K442" s="196">
        <f>SUBTOTAL(9,K439:K441)</f>
        <v>121717412.18000001</v>
      </c>
      <c r="L442" s="579"/>
      <c r="M442" s="614"/>
      <c r="N442" s="614"/>
    </row>
    <row r="443" spans="1:14" s="229" customFormat="1" outlineLevel="2">
      <c r="A443" s="224" t="s">
        <v>669</v>
      </c>
      <c r="B443" s="224" t="s">
        <v>36</v>
      </c>
      <c r="C443" s="225" t="s">
        <v>360</v>
      </c>
      <c r="D443" s="224" t="s">
        <v>725</v>
      </c>
      <c r="E443" s="226" t="s">
        <v>695</v>
      </c>
      <c r="F443" s="224" t="s">
        <v>730</v>
      </c>
      <c r="G443" s="538" t="s">
        <v>827</v>
      </c>
      <c r="H443" s="227">
        <v>127775446</v>
      </c>
      <c r="I443" s="228"/>
      <c r="J443" s="228"/>
      <c r="K443" s="227">
        <v>127775446</v>
      </c>
      <c r="L443" s="580">
        <v>0.1268</v>
      </c>
      <c r="M443" s="618">
        <v>43790</v>
      </c>
      <c r="N443" s="618">
        <v>44696</v>
      </c>
    </row>
    <row r="444" spans="1:14" s="229" customFormat="1" ht="14.25" customHeight="1" outlineLevel="2">
      <c r="A444" s="224" t="s">
        <v>669</v>
      </c>
      <c r="B444" s="224" t="s">
        <v>36</v>
      </c>
      <c r="C444" s="225" t="s">
        <v>360</v>
      </c>
      <c r="D444" s="224" t="s">
        <v>725</v>
      </c>
      <c r="E444" s="226" t="s">
        <v>695</v>
      </c>
      <c r="F444" s="224" t="s">
        <v>730</v>
      </c>
      <c r="G444" s="538" t="s">
        <v>828</v>
      </c>
      <c r="H444" s="227">
        <v>261284600.90000001</v>
      </c>
      <c r="I444" s="228"/>
      <c r="J444" s="228"/>
      <c r="K444" s="227">
        <v>261284600.90000001</v>
      </c>
      <c r="L444" s="580">
        <v>0.1268</v>
      </c>
      <c r="M444" s="618">
        <v>44742</v>
      </c>
      <c r="N444" s="618">
        <v>45107</v>
      </c>
    </row>
    <row r="445" spans="1:14" s="229" customFormat="1" ht="14.25" customHeight="1" outlineLevel="1">
      <c r="A445" s="224"/>
      <c r="B445" s="437" t="s">
        <v>738</v>
      </c>
      <c r="C445" s="225"/>
      <c r="D445" s="224"/>
      <c r="E445" s="226"/>
      <c r="F445" s="224"/>
      <c r="G445" s="506"/>
      <c r="H445" s="227">
        <f>SUBTOTAL(9,H443:H444)</f>
        <v>389060046.89999998</v>
      </c>
      <c r="I445" s="228">
        <f>SUBTOTAL(9,I443:I444)</f>
        <v>0</v>
      </c>
      <c r="J445" s="228">
        <f>SUBTOTAL(9,J443:J444)</f>
        <v>0</v>
      </c>
      <c r="K445" s="227">
        <f>SUBTOTAL(9,K443:K444)</f>
        <v>389060046.89999998</v>
      </c>
      <c r="L445" s="580"/>
      <c r="M445" s="618"/>
      <c r="N445" s="618"/>
    </row>
    <row r="446" spans="1:14" s="204" customFormat="1" outlineLevel="2">
      <c r="A446" s="199" t="s">
        <v>669</v>
      </c>
      <c r="B446" s="199" t="s">
        <v>34</v>
      </c>
      <c r="C446" s="200" t="s">
        <v>407</v>
      </c>
      <c r="D446" s="199" t="s">
        <v>408</v>
      </c>
      <c r="E446" s="201" t="s">
        <v>697</v>
      </c>
      <c r="F446" s="199" t="s">
        <v>730</v>
      </c>
      <c r="G446" s="539" t="s">
        <v>829</v>
      </c>
      <c r="H446" s="202">
        <v>10000000</v>
      </c>
      <c r="I446" s="203"/>
      <c r="J446" s="203"/>
      <c r="K446" s="202">
        <v>10000000</v>
      </c>
      <c r="L446" s="569">
        <v>0.1268</v>
      </c>
      <c r="M446" s="619">
        <v>44560</v>
      </c>
      <c r="N446" s="619">
        <v>45616</v>
      </c>
    </row>
    <row r="447" spans="1:14" s="204" customFormat="1" outlineLevel="2">
      <c r="A447" s="199" t="s">
        <v>669</v>
      </c>
      <c r="B447" s="199" t="s">
        <v>34</v>
      </c>
      <c r="C447" s="200" t="s">
        <v>407</v>
      </c>
      <c r="D447" s="199" t="s">
        <v>408</v>
      </c>
      <c r="E447" s="201" t="s">
        <v>697</v>
      </c>
      <c r="F447" s="199" t="s">
        <v>730</v>
      </c>
      <c r="G447" s="539" t="s">
        <v>830</v>
      </c>
      <c r="H447" s="202">
        <v>10000000</v>
      </c>
      <c r="I447" s="203"/>
      <c r="J447" s="203"/>
      <c r="K447" s="202">
        <v>10000000</v>
      </c>
      <c r="L447" s="569">
        <v>0.1268</v>
      </c>
      <c r="M447" s="619">
        <v>44916</v>
      </c>
      <c r="N447" s="619">
        <v>45616</v>
      </c>
    </row>
    <row r="448" spans="1:14" s="204" customFormat="1" outlineLevel="2">
      <c r="A448" s="199" t="s">
        <v>669</v>
      </c>
      <c r="B448" s="199" t="s">
        <v>34</v>
      </c>
      <c r="C448" s="200" t="s">
        <v>407</v>
      </c>
      <c r="D448" s="199" t="s">
        <v>408</v>
      </c>
      <c r="E448" s="201" t="s">
        <v>697</v>
      </c>
      <c r="F448" s="199" t="s">
        <v>730</v>
      </c>
      <c r="G448" s="539" t="s">
        <v>831</v>
      </c>
      <c r="H448" s="202">
        <v>1562548.03</v>
      </c>
      <c r="I448" s="203"/>
      <c r="J448" s="203"/>
      <c r="K448" s="202">
        <v>1562548.03</v>
      </c>
      <c r="L448" s="569">
        <v>0.1268</v>
      </c>
      <c r="M448" s="619">
        <v>44926</v>
      </c>
      <c r="N448" s="619">
        <v>45616</v>
      </c>
    </row>
    <row r="449" spans="1:14" s="204" customFormat="1" outlineLevel="2">
      <c r="A449" s="199" t="s">
        <v>669</v>
      </c>
      <c r="B449" s="199" t="s">
        <v>34</v>
      </c>
      <c r="C449" s="200" t="s">
        <v>407</v>
      </c>
      <c r="D449" s="199" t="s">
        <v>408</v>
      </c>
      <c r="E449" s="201" t="s">
        <v>697</v>
      </c>
      <c r="F449" s="199" t="s">
        <v>730</v>
      </c>
      <c r="G449" s="539" t="s">
        <v>832</v>
      </c>
      <c r="H449" s="202">
        <v>46687688.329999998</v>
      </c>
      <c r="I449" s="203"/>
      <c r="J449" s="203"/>
      <c r="K449" s="202">
        <v>46687688.329999998</v>
      </c>
      <c r="L449" s="569">
        <v>0.1268</v>
      </c>
      <c r="M449" s="619">
        <v>44729</v>
      </c>
      <c r="N449" s="619">
        <v>45616</v>
      </c>
    </row>
    <row r="450" spans="1:14" s="204" customFormat="1" outlineLevel="2">
      <c r="A450" s="199" t="s">
        <v>669</v>
      </c>
      <c r="B450" s="199" t="s">
        <v>34</v>
      </c>
      <c r="C450" s="200" t="s">
        <v>407</v>
      </c>
      <c r="D450" s="199" t="s">
        <v>408</v>
      </c>
      <c r="E450" s="201" t="s">
        <v>697</v>
      </c>
      <c r="F450" s="199" t="s">
        <v>730</v>
      </c>
      <c r="G450" s="539" t="s">
        <v>833</v>
      </c>
      <c r="H450" s="202">
        <v>37634620</v>
      </c>
      <c r="I450" s="203"/>
      <c r="J450" s="203"/>
      <c r="K450" s="202">
        <v>37634620</v>
      </c>
      <c r="L450" s="569">
        <v>0.1268</v>
      </c>
      <c r="M450" s="619">
        <v>44824</v>
      </c>
      <c r="N450" s="619">
        <v>45616</v>
      </c>
    </row>
    <row r="451" spans="1:14" s="204" customFormat="1" outlineLevel="2">
      <c r="A451" s="199" t="s">
        <v>669</v>
      </c>
      <c r="B451" s="199" t="s">
        <v>34</v>
      </c>
      <c r="C451" s="200" t="s">
        <v>407</v>
      </c>
      <c r="D451" s="199" t="s">
        <v>408</v>
      </c>
      <c r="E451" s="201" t="s">
        <v>697</v>
      </c>
      <c r="F451" s="199" t="s">
        <v>730</v>
      </c>
      <c r="G451" s="539" t="s">
        <v>834</v>
      </c>
      <c r="H451" s="202">
        <v>5729000</v>
      </c>
      <c r="I451" s="203"/>
      <c r="J451" s="203"/>
      <c r="K451" s="202">
        <v>5729000</v>
      </c>
      <c r="L451" s="569">
        <v>0.1268</v>
      </c>
      <c r="M451" s="619">
        <v>45463</v>
      </c>
      <c r="N451" s="619">
        <v>45616</v>
      </c>
    </row>
    <row r="452" spans="1:14" s="204" customFormat="1" outlineLevel="2">
      <c r="A452" s="199" t="s">
        <v>669</v>
      </c>
      <c r="B452" s="199" t="s">
        <v>34</v>
      </c>
      <c r="C452" s="200" t="s">
        <v>407</v>
      </c>
      <c r="D452" s="199" t="s">
        <v>408</v>
      </c>
      <c r="E452" s="201" t="s">
        <v>697</v>
      </c>
      <c r="F452" s="199" t="s">
        <v>730</v>
      </c>
      <c r="G452" s="539" t="s">
        <v>835</v>
      </c>
      <c r="H452" s="202">
        <v>2861000</v>
      </c>
      <c r="I452" s="203"/>
      <c r="J452" s="203"/>
      <c r="K452" s="202">
        <v>2861000</v>
      </c>
      <c r="L452" s="569">
        <v>0.1268</v>
      </c>
      <c r="M452" s="619">
        <v>45469</v>
      </c>
      <c r="N452" s="619">
        <v>45616</v>
      </c>
    </row>
    <row r="453" spans="1:14" s="204" customFormat="1" outlineLevel="2">
      <c r="A453" s="199" t="s">
        <v>669</v>
      </c>
      <c r="B453" s="199" t="s">
        <v>34</v>
      </c>
      <c r="C453" s="200" t="s">
        <v>407</v>
      </c>
      <c r="D453" s="199" t="s">
        <v>408</v>
      </c>
      <c r="E453" s="201" t="s">
        <v>697</v>
      </c>
      <c r="F453" s="199" t="s">
        <v>730</v>
      </c>
      <c r="G453" s="539" t="s">
        <v>836</v>
      </c>
      <c r="H453" s="202">
        <v>1920000</v>
      </c>
      <c r="I453" s="203"/>
      <c r="J453" s="203"/>
      <c r="K453" s="202">
        <v>1920000</v>
      </c>
      <c r="L453" s="569">
        <v>0.1268</v>
      </c>
      <c r="M453" s="619">
        <v>45469</v>
      </c>
      <c r="N453" s="619">
        <v>45616</v>
      </c>
    </row>
    <row r="454" spans="1:14" s="204" customFormat="1" outlineLevel="2">
      <c r="A454" s="199" t="s">
        <v>669</v>
      </c>
      <c r="B454" s="199" t="s">
        <v>34</v>
      </c>
      <c r="C454" s="200" t="s">
        <v>407</v>
      </c>
      <c r="D454" s="199" t="s">
        <v>408</v>
      </c>
      <c r="E454" s="201" t="s">
        <v>697</v>
      </c>
      <c r="F454" s="199" t="s">
        <v>730</v>
      </c>
      <c r="G454" s="539" t="s">
        <v>837</v>
      </c>
      <c r="H454" s="202">
        <v>1000000</v>
      </c>
      <c r="I454" s="203"/>
      <c r="J454" s="203"/>
      <c r="K454" s="202">
        <v>1000000</v>
      </c>
      <c r="L454" s="569">
        <v>0.1268</v>
      </c>
      <c r="M454" s="619">
        <v>45475</v>
      </c>
      <c r="N454" s="619">
        <v>45616</v>
      </c>
    </row>
    <row r="455" spans="1:14" s="204" customFormat="1" outlineLevel="2">
      <c r="A455" s="199" t="s">
        <v>669</v>
      </c>
      <c r="B455" s="199" t="s">
        <v>34</v>
      </c>
      <c r="C455" s="200" t="s">
        <v>407</v>
      </c>
      <c r="D455" s="199" t="s">
        <v>408</v>
      </c>
      <c r="E455" s="201" t="s">
        <v>697</v>
      </c>
      <c r="F455" s="199" t="s">
        <v>730</v>
      </c>
      <c r="G455" s="539" t="s">
        <v>838</v>
      </c>
      <c r="H455" s="202">
        <v>4500000</v>
      </c>
      <c r="I455" s="203"/>
      <c r="J455" s="203"/>
      <c r="K455" s="202">
        <v>4500000</v>
      </c>
      <c r="L455" s="569">
        <v>0.1268</v>
      </c>
      <c r="M455" s="619">
        <v>45476</v>
      </c>
      <c r="N455" s="619">
        <v>45616</v>
      </c>
    </row>
    <row r="456" spans="1:14" s="204" customFormat="1" outlineLevel="2">
      <c r="A456" s="199" t="s">
        <v>669</v>
      </c>
      <c r="B456" s="199" t="s">
        <v>34</v>
      </c>
      <c r="C456" s="200" t="s">
        <v>407</v>
      </c>
      <c r="D456" s="199" t="s">
        <v>408</v>
      </c>
      <c r="E456" s="201" t="s">
        <v>697</v>
      </c>
      <c r="F456" s="199" t="s">
        <v>730</v>
      </c>
      <c r="G456" s="539" t="s">
        <v>839</v>
      </c>
      <c r="H456" s="202">
        <v>5468530.2300000004</v>
      </c>
      <c r="I456" s="203"/>
      <c r="J456" s="203"/>
      <c r="K456" s="202">
        <v>5468530.2300000004</v>
      </c>
      <c r="L456" s="569">
        <v>0.1268</v>
      </c>
      <c r="M456" s="619">
        <v>45489</v>
      </c>
      <c r="N456" s="619">
        <v>45616</v>
      </c>
    </row>
    <row r="457" spans="1:14" s="204" customFormat="1" outlineLevel="2">
      <c r="A457" s="199" t="s">
        <v>669</v>
      </c>
      <c r="B457" s="199" t="s">
        <v>34</v>
      </c>
      <c r="C457" s="200" t="s">
        <v>407</v>
      </c>
      <c r="D457" s="199" t="s">
        <v>408</v>
      </c>
      <c r="E457" s="201" t="s">
        <v>697</v>
      </c>
      <c r="F457" s="199" t="s">
        <v>730</v>
      </c>
      <c r="G457" s="539" t="s">
        <v>840</v>
      </c>
      <c r="H457" s="202">
        <v>2026111.55</v>
      </c>
      <c r="I457" s="203"/>
      <c r="J457" s="203"/>
      <c r="K457" s="202">
        <v>2026111.55</v>
      </c>
      <c r="L457" s="569">
        <v>0.1268</v>
      </c>
      <c r="M457" s="619">
        <v>45490</v>
      </c>
      <c r="N457" s="619">
        <v>45616</v>
      </c>
    </row>
    <row r="458" spans="1:14" s="204" customFormat="1" outlineLevel="2">
      <c r="A458" s="199" t="s">
        <v>669</v>
      </c>
      <c r="B458" s="199" t="s">
        <v>34</v>
      </c>
      <c r="C458" s="200" t="s">
        <v>407</v>
      </c>
      <c r="D458" s="199" t="s">
        <v>408</v>
      </c>
      <c r="E458" s="201" t="s">
        <v>697</v>
      </c>
      <c r="F458" s="199" t="s">
        <v>730</v>
      </c>
      <c r="G458" s="539" t="s">
        <v>841</v>
      </c>
      <c r="H458" s="202">
        <v>2061000</v>
      </c>
      <c r="I458" s="203"/>
      <c r="J458" s="203"/>
      <c r="K458" s="202">
        <v>2061000</v>
      </c>
      <c r="L458" s="569">
        <v>0.1268</v>
      </c>
      <c r="M458" s="619">
        <v>45491</v>
      </c>
      <c r="N458" s="619">
        <v>45616</v>
      </c>
    </row>
    <row r="459" spans="1:14" s="204" customFormat="1" outlineLevel="2">
      <c r="A459" s="199" t="s">
        <v>669</v>
      </c>
      <c r="B459" s="199" t="s">
        <v>34</v>
      </c>
      <c r="C459" s="200" t="s">
        <v>407</v>
      </c>
      <c r="D459" s="199" t="s">
        <v>408</v>
      </c>
      <c r="E459" s="201" t="s">
        <v>697</v>
      </c>
      <c r="F459" s="199" t="s">
        <v>730</v>
      </c>
      <c r="G459" s="539" t="s">
        <v>842</v>
      </c>
      <c r="H459" s="202">
        <v>3000000</v>
      </c>
      <c r="I459" s="203"/>
      <c r="J459" s="203"/>
      <c r="K459" s="202">
        <v>3000000</v>
      </c>
      <c r="L459" s="569">
        <v>0.1268</v>
      </c>
      <c r="M459" s="619">
        <v>45496</v>
      </c>
      <c r="N459" s="619">
        <v>45616</v>
      </c>
    </row>
    <row r="460" spans="1:14" s="204" customFormat="1" outlineLevel="2">
      <c r="A460" s="199" t="s">
        <v>669</v>
      </c>
      <c r="B460" s="199" t="s">
        <v>34</v>
      </c>
      <c r="C460" s="200" t="s">
        <v>407</v>
      </c>
      <c r="D460" s="199" t="s">
        <v>408</v>
      </c>
      <c r="E460" s="201" t="s">
        <v>697</v>
      </c>
      <c r="F460" s="199" t="s">
        <v>730</v>
      </c>
      <c r="G460" s="539" t="s">
        <v>843</v>
      </c>
      <c r="H460" s="202">
        <v>3024819</v>
      </c>
      <c r="I460" s="203"/>
      <c r="J460" s="203"/>
      <c r="K460" s="202">
        <v>3024819</v>
      </c>
      <c r="L460" s="569">
        <v>0.1268</v>
      </c>
      <c r="M460" s="619">
        <v>45524</v>
      </c>
      <c r="N460" s="619">
        <v>45616</v>
      </c>
    </row>
    <row r="461" spans="1:14" s="204" customFormat="1" outlineLevel="2">
      <c r="A461" s="199" t="s">
        <v>669</v>
      </c>
      <c r="B461" s="199" t="s">
        <v>34</v>
      </c>
      <c r="C461" s="200" t="s">
        <v>407</v>
      </c>
      <c r="D461" s="199" t="s">
        <v>408</v>
      </c>
      <c r="E461" s="201" t="s">
        <v>697</v>
      </c>
      <c r="F461" s="199" t="s">
        <v>730</v>
      </c>
      <c r="G461" s="539" t="s">
        <v>844</v>
      </c>
      <c r="H461" s="202">
        <v>3000000</v>
      </c>
      <c r="I461" s="203"/>
      <c r="J461" s="203"/>
      <c r="K461" s="202">
        <v>3000000</v>
      </c>
      <c r="L461" s="569">
        <v>0.1268</v>
      </c>
      <c r="M461" s="619">
        <v>45525</v>
      </c>
      <c r="N461" s="619">
        <v>45616</v>
      </c>
    </row>
    <row r="462" spans="1:14" s="204" customFormat="1" outlineLevel="2">
      <c r="A462" s="199" t="s">
        <v>669</v>
      </c>
      <c r="B462" s="199" t="s">
        <v>34</v>
      </c>
      <c r="C462" s="200" t="s">
        <v>407</v>
      </c>
      <c r="D462" s="199" t="s">
        <v>408</v>
      </c>
      <c r="E462" s="201" t="s">
        <v>697</v>
      </c>
      <c r="F462" s="199" t="s">
        <v>730</v>
      </c>
      <c r="G462" s="539" t="s">
        <v>845</v>
      </c>
      <c r="H462" s="202">
        <v>2400000</v>
      </c>
      <c r="I462" s="203"/>
      <c r="J462" s="203"/>
      <c r="K462" s="202">
        <v>2400000</v>
      </c>
      <c r="L462" s="569">
        <v>0.1268</v>
      </c>
      <c r="M462" s="619">
        <v>45539</v>
      </c>
      <c r="N462" s="619">
        <v>45616</v>
      </c>
    </row>
    <row r="463" spans="1:14" s="204" customFormat="1" outlineLevel="2">
      <c r="A463" s="199" t="s">
        <v>669</v>
      </c>
      <c r="B463" s="199" t="s">
        <v>34</v>
      </c>
      <c r="C463" s="200" t="s">
        <v>407</v>
      </c>
      <c r="D463" s="199" t="s">
        <v>408</v>
      </c>
      <c r="E463" s="201" t="s">
        <v>697</v>
      </c>
      <c r="F463" s="199" t="s">
        <v>730</v>
      </c>
      <c r="G463" s="539" t="s">
        <v>846</v>
      </c>
      <c r="H463" s="202">
        <v>3000000</v>
      </c>
      <c r="I463" s="203"/>
      <c r="J463" s="203"/>
      <c r="K463" s="202">
        <v>3000000</v>
      </c>
      <c r="L463" s="569">
        <v>0.1268</v>
      </c>
      <c r="M463" s="619">
        <v>45562</v>
      </c>
      <c r="N463" s="619">
        <v>45616</v>
      </c>
    </row>
    <row r="464" spans="1:14" s="204" customFormat="1" outlineLevel="2">
      <c r="A464" s="199" t="s">
        <v>669</v>
      </c>
      <c r="B464" s="199" t="s">
        <v>34</v>
      </c>
      <c r="C464" s="200" t="s">
        <v>407</v>
      </c>
      <c r="D464" s="199" t="s">
        <v>408</v>
      </c>
      <c r="E464" s="201" t="s">
        <v>697</v>
      </c>
      <c r="F464" s="199" t="s">
        <v>730</v>
      </c>
      <c r="G464" s="539" t="s">
        <v>847</v>
      </c>
      <c r="H464" s="202">
        <v>20034769.859999999</v>
      </c>
      <c r="I464" s="203"/>
      <c r="J464" s="203"/>
      <c r="K464" s="202">
        <v>20034769.859999999</v>
      </c>
      <c r="L464" s="569">
        <v>0.1268</v>
      </c>
      <c r="M464" s="619">
        <v>44939</v>
      </c>
      <c r="N464" s="619">
        <v>45616</v>
      </c>
    </row>
    <row r="465" spans="1:14" s="204" customFormat="1" outlineLevel="1">
      <c r="A465" s="199"/>
      <c r="B465" s="438" t="s">
        <v>739</v>
      </c>
      <c r="C465" s="200"/>
      <c r="D465" s="199"/>
      <c r="E465" s="201"/>
      <c r="F465" s="199"/>
      <c r="G465" s="501"/>
      <c r="H465" s="202">
        <f>SUBTOTAL(9,H446:H464)</f>
        <v>165910087</v>
      </c>
      <c r="I465" s="203">
        <f>SUBTOTAL(9,I446:I464)</f>
        <v>0</v>
      </c>
      <c r="J465" s="203">
        <f>SUBTOTAL(9,J446:J464)</f>
        <v>0</v>
      </c>
      <c r="K465" s="202">
        <f>SUBTOTAL(9,K446:K464)</f>
        <v>165910087</v>
      </c>
      <c r="L465" s="581"/>
      <c r="M465" s="619"/>
      <c r="N465" s="619"/>
    </row>
    <row r="466" spans="1:14" s="235" customFormat="1" outlineLevel="2">
      <c r="A466" s="230" t="s">
        <v>669</v>
      </c>
      <c r="B466" s="230" t="s">
        <v>40</v>
      </c>
      <c r="C466" s="231" t="s">
        <v>432</v>
      </c>
      <c r="D466" s="230" t="s">
        <v>431</v>
      </c>
      <c r="E466" s="232" t="s">
        <v>694</v>
      </c>
      <c r="F466" s="230" t="s">
        <v>730</v>
      </c>
      <c r="G466" s="507" t="s">
        <v>848</v>
      </c>
      <c r="H466" s="233">
        <v>50000000</v>
      </c>
      <c r="I466" s="234"/>
      <c r="J466" s="234"/>
      <c r="K466" s="233">
        <v>50000000</v>
      </c>
      <c r="L466" s="582">
        <v>0.1268</v>
      </c>
      <c r="M466" s="620">
        <v>43892</v>
      </c>
      <c r="N466" s="620">
        <v>44988</v>
      </c>
    </row>
    <row r="467" spans="1:14" s="235" customFormat="1" outlineLevel="2">
      <c r="A467" s="230" t="s">
        <v>669</v>
      </c>
      <c r="B467" s="230" t="s">
        <v>40</v>
      </c>
      <c r="C467" s="231" t="s">
        <v>432</v>
      </c>
      <c r="D467" s="230" t="s">
        <v>431</v>
      </c>
      <c r="E467" s="232" t="s">
        <v>694</v>
      </c>
      <c r="F467" s="230" t="s">
        <v>730</v>
      </c>
      <c r="G467" s="507" t="s">
        <v>849</v>
      </c>
      <c r="H467" s="233">
        <v>100000000</v>
      </c>
      <c r="I467" s="234"/>
      <c r="J467" s="234"/>
      <c r="K467" s="233">
        <v>100000000</v>
      </c>
      <c r="L467" s="582">
        <v>0.1268</v>
      </c>
      <c r="M467" s="620">
        <v>43892</v>
      </c>
      <c r="N467" s="620">
        <v>44988</v>
      </c>
    </row>
    <row r="468" spans="1:14" s="235" customFormat="1" outlineLevel="2">
      <c r="A468" s="230" t="s">
        <v>669</v>
      </c>
      <c r="B468" s="230" t="s">
        <v>40</v>
      </c>
      <c r="C468" s="231" t="s">
        <v>432</v>
      </c>
      <c r="D468" s="230" t="s">
        <v>431</v>
      </c>
      <c r="E468" s="232" t="s">
        <v>694</v>
      </c>
      <c r="F468" s="230" t="s">
        <v>730</v>
      </c>
      <c r="G468" s="507" t="s">
        <v>850</v>
      </c>
      <c r="H468" s="233">
        <v>10000000</v>
      </c>
      <c r="I468" s="234"/>
      <c r="J468" s="234"/>
      <c r="K468" s="233">
        <v>10000000</v>
      </c>
      <c r="L468" s="582">
        <v>0.1268</v>
      </c>
      <c r="M468" s="620">
        <v>44363</v>
      </c>
      <c r="N468" s="620">
        <v>44988</v>
      </c>
    </row>
    <row r="469" spans="1:14" s="235" customFormat="1" outlineLevel="2">
      <c r="A469" s="230" t="s">
        <v>669</v>
      </c>
      <c r="B469" s="230" t="s">
        <v>40</v>
      </c>
      <c r="C469" s="231" t="s">
        <v>432</v>
      </c>
      <c r="D469" s="230" t="s">
        <v>431</v>
      </c>
      <c r="E469" s="232" t="s">
        <v>694</v>
      </c>
      <c r="F469" s="230" t="s">
        <v>730</v>
      </c>
      <c r="G469" s="507" t="s">
        <v>851</v>
      </c>
      <c r="H469" s="233">
        <v>10000000</v>
      </c>
      <c r="I469" s="234"/>
      <c r="J469" s="234"/>
      <c r="K469" s="233">
        <v>10000000</v>
      </c>
      <c r="L469" s="582">
        <v>0.1268</v>
      </c>
      <c r="M469" s="620">
        <v>44363</v>
      </c>
      <c r="N469" s="620">
        <v>44988</v>
      </c>
    </row>
    <row r="470" spans="1:14" s="235" customFormat="1" outlineLevel="1">
      <c r="A470" s="230"/>
      <c r="B470" s="439" t="s">
        <v>740</v>
      </c>
      <c r="C470" s="231"/>
      <c r="D470" s="230"/>
      <c r="E470" s="232"/>
      <c r="F470" s="230"/>
      <c r="G470" s="507"/>
      <c r="H470" s="233">
        <f>SUBTOTAL(9,H466:H469)</f>
        <v>170000000</v>
      </c>
      <c r="I470" s="234">
        <f>SUBTOTAL(9,I466:I469)</f>
        <v>0</v>
      </c>
      <c r="J470" s="234">
        <f>SUBTOTAL(9,J466:J469)</f>
        <v>0</v>
      </c>
      <c r="K470" s="233">
        <f>SUBTOTAL(9,K466:K469)</f>
        <v>170000000</v>
      </c>
      <c r="L470" s="583"/>
      <c r="M470" s="620"/>
      <c r="N470" s="620"/>
    </row>
    <row r="471" spans="1:14" s="222" customFormat="1" outlineLevel="2">
      <c r="A471" s="217" t="s">
        <v>669</v>
      </c>
      <c r="B471" s="217" t="s">
        <v>22</v>
      </c>
      <c r="C471" s="218" t="s">
        <v>375</v>
      </c>
      <c r="D471" s="217" t="s">
        <v>378</v>
      </c>
      <c r="E471" s="219" t="s">
        <v>695</v>
      </c>
      <c r="F471" s="217" t="s">
        <v>730</v>
      </c>
      <c r="G471" s="536" t="s">
        <v>852</v>
      </c>
      <c r="H471" s="220">
        <v>85000000</v>
      </c>
      <c r="I471" s="221"/>
      <c r="J471" s="221"/>
      <c r="K471" s="220">
        <v>85000000</v>
      </c>
      <c r="L471" s="576">
        <v>0.1268</v>
      </c>
      <c r="M471" s="617">
        <v>43888</v>
      </c>
      <c r="N471" s="617">
        <v>45065</v>
      </c>
    </row>
    <row r="472" spans="1:14" s="222" customFormat="1" outlineLevel="2">
      <c r="A472" s="217" t="s">
        <v>669</v>
      </c>
      <c r="B472" s="217" t="s">
        <v>22</v>
      </c>
      <c r="C472" s="218" t="s">
        <v>375</v>
      </c>
      <c r="D472" s="217" t="s">
        <v>378</v>
      </c>
      <c r="E472" s="219" t="s">
        <v>695</v>
      </c>
      <c r="F472" s="217" t="s">
        <v>730</v>
      </c>
      <c r="G472" s="536" t="s">
        <v>853</v>
      </c>
      <c r="H472" s="220">
        <v>5000000</v>
      </c>
      <c r="I472" s="221"/>
      <c r="J472" s="221"/>
      <c r="K472" s="220">
        <v>5000000</v>
      </c>
      <c r="L472" s="576">
        <v>0.1268</v>
      </c>
      <c r="M472" s="617">
        <v>43888</v>
      </c>
      <c r="N472" s="617">
        <v>45065</v>
      </c>
    </row>
    <row r="473" spans="1:14" s="222" customFormat="1" outlineLevel="2">
      <c r="A473" s="217" t="s">
        <v>669</v>
      </c>
      <c r="B473" s="217" t="s">
        <v>22</v>
      </c>
      <c r="C473" s="218" t="s">
        <v>375</v>
      </c>
      <c r="D473" s="217" t="s">
        <v>378</v>
      </c>
      <c r="E473" s="219" t="s">
        <v>695</v>
      </c>
      <c r="F473" s="217" t="s">
        <v>730</v>
      </c>
      <c r="G473" s="536" t="s">
        <v>854</v>
      </c>
      <c r="H473" s="220">
        <v>5000000</v>
      </c>
      <c r="I473" s="221"/>
      <c r="J473" s="221"/>
      <c r="K473" s="220">
        <v>5000000</v>
      </c>
      <c r="L473" s="576">
        <v>0.1268</v>
      </c>
      <c r="M473" s="617">
        <v>43889</v>
      </c>
      <c r="N473" s="617">
        <v>45065</v>
      </c>
    </row>
    <row r="474" spans="1:14" s="222" customFormat="1" outlineLevel="2">
      <c r="A474" s="217" t="s">
        <v>669</v>
      </c>
      <c r="B474" s="217" t="s">
        <v>22</v>
      </c>
      <c r="C474" s="218" t="s">
        <v>375</v>
      </c>
      <c r="D474" s="217" t="s">
        <v>378</v>
      </c>
      <c r="E474" s="219" t="s">
        <v>695</v>
      </c>
      <c r="F474" s="217" t="s">
        <v>730</v>
      </c>
      <c r="G474" s="536" t="s">
        <v>855</v>
      </c>
      <c r="H474" s="220">
        <v>5000000</v>
      </c>
      <c r="I474" s="221"/>
      <c r="J474" s="221"/>
      <c r="K474" s="220">
        <v>5000000</v>
      </c>
      <c r="L474" s="576">
        <v>0.1268</v>
      </c>
      <c r="M474" s="617">
        <v>43892</v>
      </c>
      <c r="N474" s="617">
        <v>45065</v>
      </c>
    </row>
    <row r="475" spans="1:14" s="222" customFormat="1" outlineLevel="2">
      <c r="A475" s="217" t="s">
        <v>669</v>
      </c>
      <c r="B475" s="217" t="s">
        <v>22</v>
      </c>
      <c r="C475" s="218" t="s">
        <v>375</v>
      </c>
      <c r="D475" s="217" t="s">
        <v>378</v>
      </c>
      <c r="E475" s="219" t="s">
        <v>695</v>
      </c>
      <c r="F475" s="217" t="s">
        <v>730</v>
      </c>
      <c r="G475" s="536" t="s">
        <v>856</v>
      </c>
      <c r="H475" s="220">
        <v>30000000</v>
      </c>
      <c r="I475" s="221"/>
      <c r="J475" s="221"/>
      <c r="K475" s="220">
        <v>30000000</v>
      </c>
      <c r="L475" s="576">
        <v>0.1268</v>
      </c>
      <c r="M475" s="617">
        <v>43964</v>
      </c>
      <c r="N475" s="617">
        <v>45065</v>
      </c>
    </row>
    <row r="476" spans="1:14" s="222" customFormat="1" outlineLevel="2">
      <c r="A476" s="217" t="s">
        <v>669</v>
      </c>
      <c r="B476" s="217" t="s">
        <v>22</v>
      </c>
      <c r="C476" s="218" t="s">
        <v>375</v>
      </c>
      <c r="D476" s="217" t="s">
        <v>378</v>
      </c>
      <c r="E476" s="219" t="s">
        <v>695</v>
      </c>
      <c r="F476" s="217" t="s">
        <v>730</v>
      </c>
      <c r="G476" s="536" t="s">
        <v>857</v>
      </c>
      <c r="H476" s="220">
        <v>25000000</v>
      </c>
      <c r="I476" s="221"/>
      <c r="J476" s="221"/>
      <c r="K476" s="220">
        <v>25000000</v>
      </c>
      <c r="L476" s="576">
        <v>0.1268</v>
      </c>
      <c r="M476" s="617">
        <v>43965</v>
      </c>
      <c r="N476" s="617">
        <v>45065</v>
      </c>
    </row>
    <row r="477" spans="1:14" s="222" customFormat="1" outlineLevel="2">
      <c r="A477" s="217" t="s">
        <v>669</v>
      </c>
      <c r="B477" s="217" t="s">
        <v>22</v>
      </c>
      <c r="C477" s="218" t="s">
        <v>375</v>
      </c>
      <c r="D477" s="217" t="s">
        <v>378</v>
      </c>
      <c r="E477" s="219" t="s">
        <v>695</v>
      </c>
      <c r="F477" s="217" t="s">
        <v>730</v>
      </c>
      <c r="G477" s="536" t="s">
        <v>858</v>
      </c>
      <c r="H477" s="220">
        <v>30000000</v>
      </c>
      <c r="I477" s="221"/>
      <c r="J477" s="221"/>
      <c r="K477" s="220">
        <v>30000000</v>
      </c>
      <c r="L477" s="576">
        <v>0.1268</v>
      </c>
      <c r="M477" s="617">
        <v>43966</v>
      </c>
      <c r="N477" s="617">
        <v>45065</v>
      </c>
    </row>
    <row r="478" spans="1:14" s="222" customFormat="1" outlineLevel="2">
      <c r="A478" s="217" t="s">
        <v>669</v>
      </c>
      <c r="B478" s="217" t="s">
        <v>22</v>
      </c>
      <c r="C478" s="218" t="s">
        <v>375</v>
      </c>
      <c r="D478" s="217" t="s">
        <v>378</v>
      </c>
      <c r="E478" s="219" t="s">
        <v>695</v>
      </c>
      <c r="F478" s="217" t="s">
        <v>730</v>
      </c>
      <c r="G478" s="536" t="s">
        <v>859</v>
      </c>
      <c r="H478" s="220">
        <v>30000000</v>
      </c>
      <c r="I478" s="221"/>
      <c r="J478" s="221"/>
      <c r="K478" s="220">
        <v>30000000</v>
      </c>
      <c r="L478" s="576">
        <v>0.1268</v>
      </c>
      <c r="M478" s="617">
        <v>43969</v>
      </c>
      <c r="N478" s="617">
        <v>45065</v>
      </c>
    </row>
    <row r="479" spans="1:14" s="222" customFormat="1" outlineLevel="2">
      <c r="A479" s="217" t="s">
        <v>669</v>
      </c>
      <c r="B479" s="217" t="s">
        <v>22</v>
      </c>
      <c r="C479" s="218" t="s">
        <v>375</v>
      </c>
      <c r="D479" s="217" t="s">
        <v>378</v>
      </c>
      <c r="E479" s="219" t="s">
        <v>695</v>
      </c>
      <c r="F479" s="217" t="s">
        <v>730</v>
      </c>
      <c r="G479" s="536" t="s">
        <v>860</v>
      </c>
      <c r="H479" s="220">
        <v>5000000</v>
      </c>
      <c r="I479" s="221"/>
      <c r="J479" s="221"/>
      <c r="K479" s="220">
        <v>5000000</v>
      </c>
      <c r="L479" s="576">
        <v>0.1268</v>
      </c>
      <c r="M479" s="617">
        <v>43970</v>
      </c>
      <c r="N479" s="617">
        <v>45065</v>
      </c>
    </row>
    <row r="480" spans="1:14" s="222" customFormat="1" outlineLevel="2">
      <c r="A480" s="217" t="s">
        <v>669</v>
      </c>
      <c r="B480" s="217" t="s">
        <v>22</v>
      </c>
      <c r="C480" s="218" t="s">
        <v>375</v>
      </c>
      <c r="D480" s="217" t="s">
        <v>378</v>
      </c>
      <c r="E480" s="219" t="s">
        <v>695</v>
      </c>
      <c r="F480" s="217" t="s">
        <v>730</v>
      </c>
      <c r="G480" s="536" t="s">
        <v>861</v>
      </c>
      <c r="H480" s="220">
        <v>500000</v>
      </c>
      <c r="I480" s="221"/>
      <c r="J480" s="221"/>
      <c r="K480" s="220">
        <v>500000</v>
      </c>
      <c r="L480" s="576">
        <v>0.1268</v>
      </c>
      <c r="M480" s="617">
        <v>44005</v>
      </c>
      <c r="N480" s="617">
        <v>45065</v>
      </c>
    </row>
    <row r="481" spans="1:14" s="222" customFormat="1" outlineLevel="2">
      <c r="A481" s="217" t="s">
        <v>669</v>
      </c>
      <c r="B481" s="217" t="s">
        <v>22</v>
      </c>
      <c r="C481" s="218" t="s">
        <v>375</v>
      </c>
      <c r="D481" s="217" t="s">
        <v>378</v>
      </c>
      <c r="E481" s="219" t="s">
        <v>695</v>
      </c>
      <c r="F481" s="217" t="s">
        <v>730</v>
      </c>
      <c r="G481" s="536" t="s">
        <v>862</v>
      </c>
      <c r="H481" s="220">
        <v>30000000</v>
      </c>
      <c r="I481" s="221"/>
      <c r="J481" s="221"/>
      <c r="K481" s="220">
        <v>30000000</v>
      </c>
      <c r="L481" s="576">
        <v>0.1268</v>
      </c>
      <c r="M481" s="617">
        <v>44006</v>
      </c>
      <c r="N481" s="617">
        <v>45065</v>
      </c>
    </row>
    <row r="482" spans="1:14" s="222" customFormat="1" outlineLevel="2">
      <c r="A482" s="217" t="s">
        <v>669</v>
      </c>
      <c r="B482" s="217" t="s">
        <v>22</v>
      </c>
      <c r="C482" s="218" t="s">
        <v>375</v>
      </c>
      <c r="D482" s="217" t="s">
        <v>378</v>
      </c>
      <c r="E482" s="219" t="s">
        <v>695</v>
      </c>
      <c r="F482" s="217" t="s">
        <v>730</v>
      </c>
      <c r="G482" s="536" t="s">
        <v>863</v>
      </c>
      <c r="H482" s="220">
        <v>30000000</v>
      </c>
      <c r="I482" s="221"/>
      <c r="J482" s="221"/>
      <c r="K482" s="220">
        <v>30000000</v>
      </c>
      <c r="L482" s="576">
        <v>0.1268</v>
      </c>
      <c r="M482" s="617">
        <v>44040</v>
      </c>
      <c r="N482" s="617">
        <v>45065</v>
      </c>
    </row>
    <row r="483" spans="1:14" s="222" customFormat="1" outlineLevel="1">
      <c r="A483" s="217"/>
      <c r="B483" s="436" t="s">
        <v>741</v>
      </c>
      <c r="C483" s="218"/>
      <c r="D483" s="217"/>
      <c r="E483" s="219"/>
      <c r="F483" s="217"/>
      <c r="G483" s="505"/>
      <c r="H483" s="220">
        <f>SUBTOTAL(9,H471:H482)</f>
        <v>280500000</v>
      </c>
      <c r="I483" s="221">
        <f>SUBTOTAL(9,I471:I482)</f>
        <v>0</v>
      </c>
      <c r="J483" s="221">
        <f>SUBTOTAL(9,J471:J482)</f>
        <v>0</v>
      </c>
      <c r="K483" s="220">
        <f>SUBTOTAL(9,K471:K482)</f>
        <v>280500000</v>
      </c>
      <c r="L483" s="577"/>
      <c r="M483" s="617"/>
      <c r="N483" s="617"/>
    </row>
    <row r="484" spans="1:14" s="210" customFormat="1" ht="21.75" customHeight="1" outlineLevel="2">
      <c r="A484" s="205" t="s">
        <v>669</v>
      </c>
      <c r="B484" s="205" t="s">
        <v>24</v>
      </c>
      <c r="C484" s="206" t="s">
        <v>379</v>
      </c>
      <c r="D484" s="205" t="s">
        <v>384</v>
      </c>
      <c r="E484" s="207" t="s">
        <v>697</v>
      </c>
      <c r="F484" s="205" t="s">
        <v>730</v>
      </c>
      <c r="G484" s="534" t="s">
        <v>864</v>
      </c>
      <c r="H484" s="208">
        <v>25000000</v>
      </c>
      <c r="I484" s="209"/>
      <c r="J484" s="209"/>
      <c r="K484" s="208">
        <v>25000000</v>
      </c>
      <c r="L484" s="572">
        <v>0.15390000000000001</v>
      </c>
      <c r="M484" s="615">
        <v>44683</v>
      </c>
      <c r="N484" s="615">
        <v>45038</v>
      </c>
    </row>
    <row r="485" spans="1:14" s="210" customFormat="1" ht="21.75" customHeight="1" outlineLevel="2">
      <c r="A485" s="205" t="s">
        <v>669</v>
      </c>
      <c r="B485" s="205" t="s">
        <v>24</v>
      </c>
      <c r="C485" s="206" t="s">
        <v>379</v>
      </c>
      <c r="D485" s="205" t="s">
        <v>384</v>
      </c>
      <c r="E485" s="207" t="s">
        <v>697</v>
      </c>
      <c r="F485" s="205" t="s">
        <v>730</v>
      </c>
      <c r="G485" s="534" t="s">
        <v>865</v>
      </c>
      <c r="H485" s="208">
        <v>3026285</v>
      </c>
      <c r="I485" s="209"/>
      <c r="J485" s="209"/>
      <c r="K485" s="208">
        <v>3026285</v>
      </c>
      <c r="L485" s="572">
        <v>0.15390000000000001</v>
      </c>
      <c r="M485" s="615">
        <v>44926</v>
      </c>
      <c r="N485" s="615">
        <v>45038</v>
      </c>
    </row>
    <row r="486" spans="1:14" s="210" customFormat="1" ht="21.75" customHeight="1" outlineLevel="1">
      <c r="A486" s="205"/>
      <c r="B486" s="434" t="s">
        <v>742</v>
      </c>
      <c r="C486" s="206"/>
      <c r="D486" s="205"/>
      <c r="E486" s="207"/>
      <c r="F486" s="205"/>
      <c r="G486" s="503"/>
      <c r="H486" s="208">
        <f>SUBTOTAL(9,H484:H485)</f>
        <v>28026285</v>
      </c>
      <c r="I486" s="209">
        <f>SUBTOTAL(9,I484:I485)</f>
        <v>0</v>
      </c>
      <c r="J486" s="209">
        <f>SUBTOTAL(9,J484:J485)</f>
        <v>0</v>
      </c>
      <c r="K486" s="208">
        <f>SUBTOTAL(9,K484:K485)</f>
        <v>28026285</v>
      </c>
      <c r="L486" s="573"/>
      <c r="M486" s="615"/>
      <c r="N486" s="615"/>
    </row>
    <row r="487" spans="1:14" s="241" customFormat="1" outlineLevel="2">
      <c r="A487" s="236" t="s">
        <v>669</v>
      </c>
      <c r="B487" s="236" t="s">
        <v>42</v>
      </c>
      <c r="C487" s="237" t="s">
        <v>444</v>
      </c>
      <c r="D487" s="236" t="s">
        <v>446</v>
      </c>
      <c r="E487" s="238" t="s">
        <v>699</v>
      </c>
      <c r="F487" s="236" t="s">
        <v>730</v>
      </c>
      <c r="G487" s="540" t="s">
        <v>866</v>
      </c>
      <c r="H487" s="239">
        <v>190000000</v>
      </c>
      <c r="I487" s="240"/>
      <c r="J487" s="240"/>
      <c r="K487" s="239">
        <v>190000000</v>
      </c>
      <c r="L487" s="584">
        <v>0.1512</v>
      </c>
      <c r="M487" s="621">
        <v>44743</v>
      </c>
      <c r="N487" s="621">
        <v>45225</v>
      </c>
    </row>
    <row r="488" spans="1:14" s="241" customFormat="1" outlineLevel="1">
      <c r="A488" s="236"/>
      <c r="B488" s="440" t="s">
        <v>743</v>
      </c>
      <c r="C488" s="237"/>
      <c r="D488" s="236"/>
      <c r="E488" s="238"/>
      <c r="F488" s="236"/>
      <c r="G488" s="508"/>
      <c r="H488" s="239">
        <f>SUBTOTAL(9,H487:H487)</f>
        <v>190000000</v>
      </c>
      <c r="I488" s="240">
        <f>SUBTOTAL(9,I487:I487)</f>
        <v>0</v>
      </c>
      <c r="J488" s="240">
        <f>SUBTOTAL(9,J487:J487)</f>
        <v>0</v>
      </c>
      <c r="K488" s="239">
        <f>SUBTOTAL(9,K487:K487)</f>
        <v>190000000</v>
      </c>
      <c r="L488" s="585"/>
      <c r="M488" s="621"/>
      <c r="N488" s="621"/>
    </row>
    <row r="489" spans="1:14" s="247" customFormat="1" ht="21" outlineLevel="2">
      <c r="A489" s="242" t="s">
        <v>669</v>
      </c>
      <c r="B489" s="242" t="s">
        <v>30</v>
      </c>
      <c r="C489" s="243" t="s">
        <v>397</v>
      </c>
      <c r="D489" s="242" t="s">
        <v>400</v>
      </c>
      <c r="E489" s="244" t="s">
        <v>697</v>
      </c>
      <c r="F489" s="242" t="s">
        <v>730</v>
      </c>
      <c r="G489" s="541" t="s">
        <v>867</v>
      </c>
      <c r="H489" s="245">
        <v>100000000</v>
      </c>
      <c r="I489" s="246"/>
      <c r="J489" s="246"/>
      <c r="K489" s="245">
        <v>100000000</v>
      </c>
      <c r="L489" s="586">
        <v>0.15390000000000001</v>
      </c>
      <c r="M489" s="622">
        <v>44148</v>
      </c>
      <c r="N489" s="622">
        <v>45273</v>
      </c>
    </row>
    <row r="490" spans="1:14" s="247" customFormat="1" ht="21" outlineLevel="2">
      <c r="A490" s="242" t="s">
        <v>669</v>
      </c>
      <c r="B490" s="242" t="s">
        <v>30</v>
      </c>
      <c r="C490" s="243" t="s">
        <v>397</v>
      </c>
      <c r="D490" s="242" t="s">
        <v>400</v>
      </c>
      <c r="E490" s="244" t="s">
        <v>697</v>
      </c>
      <c r="F490" s="242" t="s">
        <v>730</v>
      </c>
      <c r="G490" s="541" t="s">
        <v>868</v>
      </c>
      <c r="H490" s="245">
        <v>31000000</v>
      </c>
      <c r="I490" s="246"/>
      <c r="J490" s="246"/>
      <c r="K490" s="245">
        <v>31000000</v>
      </c>
      <c r="L490" s="586">
        <v>0.15390000000000001</v>
      </c>
      <c r="M490" s="622">
        <v>44153</v>
      </c>
      <c r="N490" s="622">
        <v>45273</v>
      </c>
    </row>
    <row r="491" spans="1:14" s="247" customFormat="1" ht="21" outlineLevel="2">
      <c r="A491" s="242" t="s">
        <v>669</v>
      </c>
      <c r="B491" s="242" t="s">
        <v>30</v>
      </c>
      <c r="C491" s="243" t="s">
        <v>397</v>
      </c>
      <c r="D491" s="242" t="s">
        <v>400</v>
      </c>
      <c r="E491" s="244" t="s">
        <v>697</v>
      </c>
      <c r="F491" s="242" t="s">
        <v>730</v>
      </c>
      <c r="G491" s="541" t="s">
        <v>869</v>
      </c>
      <c r="H491" s="245">
        <v>9000000</v>
      </c>
      <c r="I491" s="246"/>
      <c r="J491" s="246"/>
      <c r="K491" s="245">
        <v>9000000</v>
      </c>
      <c r="L491" s="586">
        <v>0.15390000000000001</v>
      </c>
      <c r="M491" s="622">
        <v>44621</v>
      </c>
      <c r="N491" s="622">
        <v>45273</v>
      </c>
    </row>
    <row r="492" spans="1:14" s="247" customFormat="1" ht="21" outlineLevel="2">
      <c r="A492" s="242" t="s">
        <v>669</v>
      </c>
      <c r="B492" s="242" t="s">
        <v>30</v>
      </c>
      <c r="C492" s="243" t="s">
        <v>397</v>
      </c>
      <c r="D492" s="242" t="s">
        <v>400</v>
      </c>
      <c r="E492" s="244" t="s">
        <v>697</v>
      </c>
      <c r="F492" s="242" t="s">
        <v>730</v>
      </c>
      <c r="G492" s="541" t="s">
        <v>870</v>
      </c>
      <c r="H492" s="245">
        <v>2100000</v>
      </c>
      <c r="I492" s="246"/>
      <c r="J492" s="246"/>
      <c r="K492" s="245">
        <v>2100000</v>
      </c>
      <c r="L492" s="586">
        <v>0.15390000000000001</v>
      </c>
      <c r="M492" s="622">
        <v>44768</v>
      </c>
      <c r="N492" s="622">
        <v>45273</v>
      </c>
    </row>
    <row r="493" spans="1:14" s="247" customFormat="1" ht="21" outlineLevel="2">
      <c r="A493" s="242" t="s">
        <v>669</v>
      </c>
      <c r="B493" s="242" t="s">
        <v>30</v>
      </c>
      <c r="C493" s="243" t="s">
        <v>397</v>
      </c>
      <c r="D493" s="242" t="s">
        <v>400</v>
      </c>
      <c r="E493" s="244" t="s">
        <v>697</v>
      </c>
      <c r="F493" s="242" t="s">
        <v>730</v>
      </c>
      <c r="G493" s="541" t="s">
        <v>871</v>
      </c>
      <c r="H493" s="245">
        <v>3500000</v>
      </c>
      <c r="I493" s="246"/>
      <c r="J493" s="246"/>
      <c r="K493" s="245">
        <v>3500000</v>
      </c>
      <c r="L493" s="586">
        <v>0.15390000000000001</v>
      </c>
      <c r="M493" s="622">
        <v>44895</v>
      </c>
      <c r="N493" s="622">
        <v>45273</v>
      </c>
    </row>
    <row r="494" spans="1:14" s="247" customFormat="1" ht="21" outlineLevel="2">
      <c r="A494" s="242" t="s">
        <v>669</v>
      </c>
      <c r="B494" s="242" t="s">
        <v>30</v>
      </c>
      <c r="C494" s="243" t="s">
        <v>397</v>
      </c>
      <c r="D494" s="242" t="s">
        <v>400</v>
      </c>
      <c r="E494" s="244" t="s">
        <v>697</v>
      </c>
      <c r="F494" s="242" t="s">
        <v>730</v>
      </c>
      <c r="G494" s="541" t="s">
        <v>872</v>
      </c>
      <c r="H494" s="245">
        <v>2400000</v>
      </c>
      <c r="I494" s="246"/>
      <c r="J494" s="246"/>
      <c r="K494" s="245">
        <v>2400000</v>
      </c>
      <c r="L494" s="586">
        <v>0.15390000000000001</v>
      </c>
      <c r="M494" s="622">
        <v>45061</v>
      </c>
      <c r="N494" s="622">
        <v>45273</v>
      </c>
    </row>
    <row r="495" spans="1:14" s="247" customFormat="1" ht="21" outlineLevel="2">
      <c r="A495" s="242" t="s">
        <v>669</v>
      </c>
      <c r="B495" s="242" t="s">
        <v>30</v>
      </c>
      <c r="C495" s="243" t="s">
        <v>397</v>
      </c>
      <c r="D495" s="242" t="s">
        <v>400</v>
      </c>
      <c r="E495" s="244" t="s">
        <v>697</v>
      </c>
      <c r="F495" s="242" t="s">
        <v>730</v>
      </c>
      <c r="G495" s="541" t="s">
        <v>873</v>
      </c>
      <c r="H495" s="245">
        <v>900000</v>
      </c>
      <c r="I495" s="246"/>
      <c r="J495" s="246"/>
      <c r="K495" s="245">
        <v>900000</v>
      </c>
      <c r="L495" s="586">
        <v>0.15390000000000001</v>
      </c>
      <c r="M495" s="622">
        <v>45065</v>
      </c>
      <c r="N495" s="622">
        <v>45273</v>
      </c>
    </row>
    <row r="496" spans="1:14" s="247" customFormat="1" ht="21" outlineLevel="2">
      <c r="A496" s="242" t="s">
        <v>669</v>
      </c>
      <c r="B496" s="242" t="s">
        <v>30</v>
      </c>
      <c r="C496" s="243" t="s">
        <v>397</v>
      </c>
      <c r="D496" s="242" t="s">
        <v>400</v>
      </c>
      <c r="E496" s="244" t="s">
        <v>697</v>
      </c>
      <c r="F496" s="242" t="s">
        <v>730</v>
      </c>
      <c r="G496" s="541" t="s">
        <v>874</v>
      </c>
      <c r="H496" s="245">
        <v>300000</v>
      </c>
      <c r="I496" s="246"/>
      <c r="J496" s="246"/>
      <c r="K496" s="245">
        <v>300000</v>
      </c>
      <c r="L496" s="586">
        <v>0.15390000000000001</v>
      </c>
      <c r="M496" s="622">
        <v>45091</v>
      </c>
      <c r="N496" s="622">
        <v>45273</v>
      </c>
    </row>
    <row r="497" spans="1:14" s="247" customFormat="1" ht="21" outlineLevel="2">
      <c r="A497" s="242" t="s">
        <v>669</v>
      </c>
      <c r="B497" s="242" t="s">
        <v>30</v>
      </c>
      <c r="C497" s="243" t="s">
        <v>397</v>
      </c>
      <c r="D497" s="242" t="s">
        <v>400</v>
      </c>
      <c r="E497" s="244" t="s">
        <v>697</v>
      </c>
      <c r="F497" s="242" t="s">
        <v>730</v>
      </c>
      <c r="G497" s="541" t="s">
        <v>875</v>
      </c>
      <c r="H497" s="245">
        <v>295669</v>
      </c>
      <c r="I497" s="246"/>
      <c r="J497" s="246"/>
      <c r="K497" s="245">
        <v>295669</v>
      </c>
      <c r="L497" s="586">
        <v>0.15390000000000001</v>
      </c>
      <c r="M497" s="622">
        <v>45091</v>
      </c>
      <c r="N497" s="622">
        <v>45273</v>
      </c>
    </row>
    <row r="498" spans="1:14" s="247" customFormat="1" ht="21" outlineLevel="2">
      <c r="A498" s="242" t="s">
        <v>669</v>
      </c>
      <c r="B498" s="242" t="s">
        <v>30</v>
      </c>
      <c r="C498" s="243" t="s">
        <v>397</v>
      </c>
      <c r="D498" s="242" t="s">
        <v>400</v>
      </c>
      <c r="E498" s="244" t="s">
        <v>697</v>
      </c>
      <c r="F498" s="242" t="s">
        <v>730</v>
      </c>
      <c r="G498" s="541" t="s">
        <v>876</v>
      </c>
      <c r="H498" s="245">
        <v>13266110.470000001</v>
      </c>
      <c r="I498" s="246"/>
      <c r="J498" s="246"/>
      <c r="K498" s="245">
        <v>13266110.470000001</v>
      </c>
      <c r="L498" s="587" t="s">
        <v>702</v>
      </c>
      <c r="M498" s="622">
        <v>44882</v>
      </c>
      <c r="N498" s="622">
        <v>45273</v>
      </c>
    </row>
    <row r="499" spans="1:14" s="247" customFormat="1" outlineLevel="1">
      <c r="A499" s="242"/>
      <c r="B499" s="441" t="s">
        <v>744</v>
      </c>
      <c r="C499" s="243"/>
      <c r="D499" s="242"/>
      <c r="E499" s="244"/>
      <c r="F499" s="242"/>
      <c r="G499" s="509"/>
      <c r="H499" s="245">
        <f>SUBTOTAL(9,H489:H498)</f>
        <v>162761779.47</v>
      </c>
      <c r="I499" s="246">
        <f>SUBTOTAL(9,I489:I498)</f>
        <v>0</v>
      </c>
      <c r="J499" s="246">
        <f>SUBTOTAL(9,J489:J498)</f>
        <v>0</v>
      </c>
      <c r="K499" s="245">
        <f>SUBTOTAL(9,K489:K498)</f>
        <v>162761779.47</v>
      </c>
      <c r="L499" s="587"/>
      <c r="M499" s="622"/>
      <c r="N499" s="622"/>
    </row>
    <row r="500" spans="1:14" s="198" customFormat="1" ht="21" outlineLevel="2">
      <c r="A500" s="193" t="s">
        <v>669</v>
      </c>
      <c r="B500" s="193" t="s">
        <v>26</v>
      </c>
      <c r="C500" s="194" t="s">
        <v>386</v>
      </c>
      <c r="D500" s="193" t="s">
        <v>391</v>
      </c>
      <c r="E500" s="195" t="s">
        <v>695</v>
      </c>
      <c r="F500" s="193" t="s">
        <v>730</v>
      </c>
      <c r="G500" s="537" t="s">
        <v>877</v>
      </c>
      <c r="H500" s="196">
        <v>250000000</v>
      </c>
      <c r="I500" s="223"/>
      <c r="J500" s="223"/>
      <c r="K500" s="196">
        <v>250000000</v>
      </c>
      <c r="L500" s="578">
        <v>0.16</v>
      </c>
      <c r="M500" s="614">
        <v>44756</v>
      </c>
      <c r="N500" s="614">
        <v>45261</v>
      </c>
    </row>
    <row r="501" spans="1:14" s="198" customFormat="1" ht="21" outlineLevel="2">
      <c r="A501" s="193" t="s">
        <v>669</v>
      </c>
      <c r="B501" s="193" t="s">
        <v>26</v>
      </c>
      <c r="C501" s="194" t="s">
        <v>386</v>
      </c>
      <c r="D501" s="193" t="s">
        <v>391</v>
      </c>
      <c r="E501" s="195" t="s">
        <v>695</v>
      </c>
      <c r="F501" s="193" t="s">
        <v>730</v>
      </c>
      <c r="G501" s="537" t="s">
        <v>871</v>
      </c>
      <c r="H501" s="196">
        <v>50000000</v>
      </c>
      <c r="I501" s="223"/>
      <c r="J501" s="223"/>
      <c r="K501" s="196">
        <v>50000000</v>
      </c>
      <c r="L501" s="578">
        <v>0.16</v>
      </c>
      <c r="M501" s="614">
        <v>44895</v>
      </c>
      <c r="N501" s="614">
        <v>45261</v>
      </c>
    </row>
    <row r="502" spans="1:14" s="198" customFormat="1" ht="21" outlineLevel="2">
      <c r="A502" s="193" t="s">
        <v>669</v>
      </c>
      <c r="B502" s="193" t="s">
        <v>26</v>
      </c>
      <c r="C502" s="194" t="s">
        <v>386</v>
      </c>
      <c r="D502" s="193" t="s">
        <v>391</v>
      </c>
      <c r="E502" s="195" t="s">
        <v>695</v>
      </c>
      <c r="F502" s="193" t="s">
        <v>730</v>
      </c>
      <c r="G502" s="537" t="s">
        <v>878</v>
      </c>
      <c r="H502" s="196">
        <v>19696926</v>
      </c>
      <c r="I502" s="223"/>
      <c r="J502" s="223"/>
      <c r="K502" s="196">
        <v>19696926</v>
      </c>
      <c r="L502" s="578">
        <v>0.16</v>
      </c>
      <c r="M502" s="614">
        <v>44926</v>
      </c>
      <c r="N502" s="614">
        <v>45261</v>
      </c>
    </row>
    <row r="503" spans="1:14" s="198" customFormat="1" ht="21" outlineLevel="2">
      <c r="A503" s="193" t="s">
        <v>669</v>
      </c>
      <c r="B503" s="193" t="s">
        <v>26</v>
      </c>
      <c r="C503" s="194" t="s">
        <v>386</v>
      </c>
      <c r="D503" s="193" t="s">
        <v>391</v>
      </c>
      <c r="E503" s="195" t="s">
        <v>695</v>
      </c>
      <c r="F503" s="193" t="s">
        <v>730</v>
      </c>
      <c r="G503" s="537" t="s">
        <v>879</v>
      </c>
      <c r="H503" s="196">
        <v>3771575.56</v>
      </c>
      <c r="I503" s="223"/>
      <c r="J503" s="223"/>
      <c r="K503" s="196">
        <v>3771575.56</v>
      </c>
      <c r="L503" s="578">
        <v>0.16</v>
      </c>
      <c r="M503" s="614">
        <v>44957</v>
      </c>
      <c r="N503" s="614">
        <v>45261</v>
      </c>
    </row>
    <row r="504" spans="1:14" s="198" customFormat="1" ht="21" outlineLevel="2">
      <c r="A504" s="193" t="s">
        <v>669</v>
      </c>
      <c r="B504" s="193" t="s">
        <v>26</v>
      </c>
      <c r="C504" s="194" t="s">
        <v>386</v>
      </c>
      <c r="D504" s="193" t="s">
        <v>391</v>
      </c>
      <c r="E504" s="195" t="s">
        <v>695</v>
      </c>
      <c r="F504" s="193" t="s">
        <v>730</v>
      </c>
      <c r="G504" s="537" t="s">
        <v>880</v>
      </c>
      <c r="H504" s="196">
        <v>3444667.13</v>
      </c>
      <c r="I504" s="223"/>
      <c r="J504" s="223"/>
      <c r="K504" s="196">
        <v>3444667.13</v>
      </c>
      <c r="L504" s="578">
        <v>0.16</v>
      </c>
      <c r="M504" s="614">
        <v>44985</v>
      </c>
      <c r="N504" s="614">
        <v>45261</v>
      </c>
    </row>
    <row r="505" spans="1:14" s="198" customFormat="1" ht="21" outlineLevel="2">
      <c r="A505" s="193" t="s">
        <v>669</v>
      </c>
      <c r="B505" s="193" t="s">
        <v>26</v>
      </c>
      <c r="C505" s="194" t="s">
        <v>386</v>
      </c>
      <c r="D505" s="193" t="s">
        <v>391</v>
      </c>
      <c r="E505" s="195" t="s">
        <v>695</v>
      </c>
      <c r="F505" s="193" t="s">
        <v>730</v>
      </c>
      <c r="G505" s="537" t="s">
        <v>881</v>
      </c>
      <c r="H505" s="196">
        <v>3856708.08</v>
      </c>
      <c r="I505" s="223"/>
      <c r="J505" s="223"/>
      <c r="K505" s="196">
        <v>3856708.08</v>
      </c>
      <c r="L505" s="578">
        <v>0.16</v>
      </c>
      <c r="M505" s="614">
        <v>45015</v>
      </c>
      <c r="N505" s="614">
        <v>45261</v>
      </c>
    </row>
    <row r="506" spans="1:14" s="198" customFormat="1" ht="21" outlineLevel="2">
      <c r="A506" s="193" t="s">
        <v>669</v>
      </c>
      <c r="B506" s="193" t="s">
        <v>26</v>
      </c>
      <c r="C506" s="194" t="s">
        <v>386</v>
      </c>
      <c r="D506" s="193" t="s">
        <v>391</v>
      </c>
      <c r="E506" s="195" t="s">
        <v>695</v>
      </c>
      <c r="F506" s="193" t="s">
        <v>730</v>
      </c>
      <c r="G506" s="537" t="s">
        <v>883</v>
      </c>
      <c r="H506" s="196">
        <v>3775560.06</v>
      </c>
      <c r="I506" s="223"/>
      <c r="J506" s="223"/>
      <c r="K506" s="196">
        <v>3775560.06</v>
      </c>
      <c r="L506" s="578">
        <v>0.16</v>
      </c>
      <c r="M506" s="614">
        <v>45046</v>
      </c>
      <c r="N506" s="614">
        <v>45261</v>
      </c>
    </row>
    <row r="507" spans="1:14" s="198" customFormat="1" ht="21" outlineLevel="2">
      <c r="A507" s="193" t="s">
        <v>669</v>
      </c>
      <c r="B507" s="193" t="s">
        <v>26</v>
      </c>
      <c r="C507" s="194" t="s">
        <v>386</v>
      </c>
      <c r="D507" s="193" t="s">
        <v>391</v>
      </c>
      <c r="E507" s="195" t="s">
        <v>695</v>
      </c>
      <c r="F507" s="193" t="s">
        <v>730</v>
      </c>
      <c r="G507" s="537" t="s">
        <v>882</v>
      </c>
      <c r="H507" s="196">
        <v>3946748.59</v>
      </c>
      <c r="I507" s="223"/>
      <c r="J507" s="223"/>
      <c r="K507" s="196">
        <v>3946748.59</v>
      </c>
      <c r="L507" s="578">
        <v>0.16</v>
      </c>
      <c r="M507" s="614">
        <v>45077</v>
      </c>
      <c r="N507" s="614">
        <v>45261</v>
      </c>
    </row>
    <row r="508" spans="1:14" s="198" customFormat="1" ht="21" outlineLevel="2">
      <c r="A508" s="193" t="s">
        <v>669</v>
      </c>
      <c r="B508" s="193" t="s">
        <v>26</v>
      </c>
      <c r="C508" s="194" t="s">
        <v>386</v>
      </c>
      <c r="D508" s="193" t="s">
        <v>391</v>
      </c>
      <c r="E508" s="195" t="s">
        <v>695</v>
      </c>
      <c r="F508" s="193" t="s">
        <v>730</v>
      </c>
      <c r="G508" s="537" t="s">
        <v>884</v>
      </c>
      <c r="H508" s="196">
        <v>3863706.06</v>
      </c>
      <c r="I508" s="223"/>
      <c r="J508" s="223"/>
      <c r="K508" s="196">
        <v>3863706.06</v>
      </c>
      <c r="L508" s="578">
        <v>0.16</v>
      </c>
      <c r="M508" s="614">
        <v>45107</v>
      </c>
      <c r="N508" s="614">
        <v>45261</v>
      </c>
    </row>
    <row r="509" spans="1:14" s="198" customFormat="1" ht="21" outlineLevel="2">
      <c r="A509" s="193" t="s">
        <v>669</v>
      </c>
      <c r="B509" s="193" t="s">
        <v>26</v>
      </c>
      <c r="C509" s="194" t="s">
        <v>386</v>
      </c>
      <c r="D509" s="193" t="s">
        <v>391</v>
      </c>
      <c r="E509" s="195" t="s">
        <v>695</v>
      </c>
      <c r="F509" s="193" t="s">
        <v>730</v>
      </c>
      <c r="G509" s="537" t="s">
        <v>885</v>
      </c>
      <c r="H509" s="196">
        <v>4038891.24</v>
      </c>
      <c r="I509" s="223"/>
      <c r="J509" s="223"/>
      <c r="K509" s="196">
        <v>4038891.24</v>
      </c>
      <c r="L509" s="578">
        <v>0.16</v>
      </c>
      <c r="M509" s="614">
        <v>45137</v>
      </c>
      <c r="N509" s="614">
        <v>45261</v>
      </c>
    </row>
    <row r="510" spans="1:14" s="198" customFormat="1" outlineLevel="1">
      <c r="A510" s="193"/>
      <c r="B510" s="433" t="s">
        <v>745</v>
      </c>
      <c r="C510" s="194"/>
      <c r="D510" s="193"/>
      <c r="E510" s="195"/>
      <c r="F510" s="193"/>
      <c r="G510" s="502"/>
      <c r="H510" s="196">
        <f>SUBTOTAL(9,H500:H509)</f>
        <v>346394782.71999997</v>
      </c>
      <c r="I510" s="223">
        <f>SUBTOTAL(9,I500:I509)</f>
        <v>0</v>
      </c>
      <c r="J510" s="223">
        <f>SUBTOTAL(9,J500:J509)</f>
        <v>0</v>
      </c>
      <c r="K510" s="196">
        <f>SUBTOTAL(9,K500:K509)</f>
        <v>346394782.71999997</v>
      </c>
      <c r="L510" s="579"/>
      <c r="M510" s="614"/>
      <c r="N510" s="614"/>
    </row>
    <row r="511" spans="1:14" s="222" customFormat="1" ht="21" outlineLevel="2">
      <c r="A511" s="217" t="s">
        <v>669</v>
      </c>
      <c r="B511" s="217" t="s">
        <v>32</v>
      </c>
      <c r="C511" s="218" t="s">
        <v>401</v>
      </c>
      <c r="D511" s="217" t="s">
        <v>406</v>
      </c>
      <c r="E511" s="219" t="s">
        <v>697</v>
      </c>
      <c r="F511" s="217" t="s">
        <v>730</v>
      </c>
      <c r="G511" s="536" t="s">
        <v>886</v>
      </c>
      <c r="H511" s="220">
        <v>74368964.060000002</v>
      </c>
      <c r="I511" s="221"/>
      <c r="J511" s="221"/>
      <c r="K511" s="220">
        <v>74368964.060000002</v>
      </c>
      <c r="L511" s="576">
        <v>0.1268</v>
      </c>
      <c r="M511" s="617">
        <v>44561</v>
      </c>
      <c r="N511" s="617">
        <v>45291</v>
      </c>
    </row>
    <row r="512" spans="1:14" s="222" customFormat="1" ht="21" outlineLevel="2">
      <c r="A512" s="217" t="s">
        <v>669</v>
      </c>
      <c r="B512" s="217" t="s">
        <v>32</v>
      </c>
      <c r="C512" s="218" t="s">
        <v>401</v>
      </c>
      <c r="D512" s="217" t="s">
        <v>406</v>
      </c>
      <c r="E512" s="219" t="s">
        <v>697</v>
      </c>
      <c r="F512" s="217" t="s">
        <v>730</v>
      </c>
      <c r="G512" s="536" t="s">
        <v>887</v>
      </c>
      <c r="H512" s="220">
        <v>23751111</v>
      </c>
      <c r="I512" s="221"/>
      <c r="J512" s="221"/>
      <c r="K512" s="220">
        <v>23751111</v>
      </c>
      <c r="L512" s="576">
        <v>0.1268</v>
      </c>
      <c r="M512" s="617">
        <v>44902</v>
      </c>
      <c r="N512" s="617">
        <v>45291</v>
      </c>
    </row>
    <row r="513" spans="1:14" s="222" customFormat="1" outlineLevel="1">
      <c r="A513" s="217"/>
      <c r="B513" s="436" t="s">
        <v>746</v>
      </c>
      <c r="C513" s="218"/>
      <c r="D513" s="217"/>
      <c r="E513" s="219"/>
      <c r="F513" s="217"/>
      <c r="G513" s="505"/>
      <c r="H513" s="220">
        <f>SUBTOTAL(9,H511:H512)</f>
        <v>98120075.060000002</v>
      </c>
      <c r="I513" s="221">
        <f>SUBTOTAL(9,I511:I512)</f>
        <v>0</v>
      </c>
      <c r="J513" s="221">
        <f>SUBTOTAL(9,J511:J512)</f>
        <v>0</v>
      </c>
      <c r="K513" s="220">
        <f>SUBTOTAL(9,K511:K512)</f>
        <v>98120075.060000002</v>
      </c>
      <c r="L513" s="577"/>
      <c r="M513" s="617"/>
      <c r="N513" s="617"/>
    </row>
    <row r="514" spans="1:14" s="235" customFormat="1" outlineLevel="2">
      <c r="A514" s="230" t="s">
        <v>669</v>
      </c>
      <c r="B514" s="230" t="s">
        <v>38</v>
      </c>
      <c r="C514" s="231" t="s">
        <v>369</v>
      </c>
      <c r="D514" s="230" t="s">
        <v>374</v>
      </c>
      <c r="E514" s="232" t="s">
        <v>695</v>
      </c>
      <c r="F514" s="230" t="s">
        <v>730</v>
      </c>
      <c r="G514" s="542" t="s">
        <v>888</v>
      </c>
      <c r="H514" s="233">
        <v>823034840.41999996</v>
      </c>
      <c r="I514" s="234"/>
      <c r="J514" s="234"/>
      <c r="K514" s="233">
        <v>823034840.41999996</v>
      </c>
      <c r="L514" s="582">
        <v>0.1268</v>
      </c>
      <c r="M514" s="620">
        <v>44560</v>
      </c>
      <c r="N514" s="620">
        <v>45291</v>
      </c>
    </row>
    <row r="515" spans="1:14" s="235" customFormat="1" outlineLevel="2">
      <c r="A515" s="230" t="s">
        <v>669</v>
      </c>
      <c r="B515" s="230" t="s">
        <v>38</v>
      </c>
      <c r="C515" s="231" t="s">
        <v>369</v>
      </c>
      <c r="D515" s="230" t="s">
        <v>374</v>
      </c>
      <c r="E515" s="232" t="s">
        <v>695</v>
      </c>
      <c r="F515" s="230" t="s">
        <v>730</v>
      </c>
      <c r="G515" s="542" t="s">
        <v>890</v>
      </c>
      <c r="H515" s="233">
        <v>50624607</v>
      </c>
      <c r="I515" s="234"/>
      <c r="J515" s="234"/>
      <c r="K515" s="233">
        <v>50624607</v>
      </c>
      <c r="L515" s="582">
        <v>0.1268</v>
      </c>
      <c r="M515" s="620">
        <v>44196</v>
      </c>
      <c r="N515" s="620">
        <v>45291</v>
      </c>
    </row>
    <row r="516" spans="1:14" s="235" customFormat="1" outlineLevel="2">
      <c r="A516" s="230" t="s">
        <v>669</v>
      </c>
      <c r="B516" s="230" t="s">
        <v>38</v>
      </c>
      <c r="C516" s="231" t="s">
        <v>369</v>
      </c>
      <c r="D516" s="230" t="s">
        <v>374</v>
      </c>
      <c r="E516" s="232" t="s">
        <v>695</v>
      </c>
      <c r="F516" s="230" t="s">
        <v>730</v>
      </c>
      <c r="G516" s="542" t="s">
        <v>889</v>
      </c>
      <c r="H516" s="233">
        <v>46710752.899999999</v>
      </c>
      <c r="I516" s="234"/>
      <c r="J516" s="234"/>
      <c r="K516" s="233">
        <v>46710752.899999999</v>
      </c>
      <c r="L516" s="582">
        <v>0.1268</v>
      </c>
      <c r="M516" s="620">
        <v>44652</v>
      </c>
      <c r="N516" s="620">
        <v>45291</v>
      </c>
    </row>
    <row r="517" spans="1:14" s="235" customFormat="1" outlineLevel="1">
      <c r="A517" s="230"/>
      <c r="B517" s="443" t="s">
        <v>747</v>
      </c>
      <c r="C517" s="231"/>
      <c r="D517" s="442"/>
      <c r="E517" s="232"/>
      <c r="F517" s="230"/>
      <c r="G517" s="510"/>
      <c r="H517" s="233">
        <f>SUBTOTAL(9,H514:H516)</f>
        <v>920370200.31999993</v>
      </c>
      <c r="I517" s="234">
        <f>SUBTOTAL(9,I514:I516)</f>
        <v>0</v>
      </c>
      <c r="J517" s="234">
        <f>SUBTOTAL(9,J514:J516)</f>
        <v>0</v>
      </c>
      <c r="K517" s="233">
        <f>SUBTOTAL(9,K514:K516)</f>
        <v>920370200.31999993</v>
      </c>
      <c r="L517" s="583"/>
      <c r="M517" s="620"/>
      <c r="N517" s="620"/>
    </row>
    <row r="518" spans="1:14" s="253" customFormat="1" outlineLevel="2">
      <c r="A518" s="248" t="s">
        <v>669</v>
      </c>
      <c r="B518" s="254" t="s">
        <v>48</v>
      </c>
      <c r="C518" s="249" t="s">
        <v>465</v>
      </c>
      <c r="D518" s="255" t="s">
        <v>726</v>
      </c>
      <c r="E518" s="250" t="s">
        <v>697</v>
      </c>
      <c r="F518" s="248" t="s">
        <v>730</v>
      </c>
      <c r="G518" s="543" t="s">
        <v>891</v>
      </c>
      <c r="H518" s="251">
        <v>20877818.600000001</v>
      </c>
      <c r="I518" s="252"/>
      <c r="J518" s="252"/>
      <c r="K518" s="251">
        <v>20877818.600000001</v>
      </c>
      <c r="L518" s="588">
        <v>0.15390000000000001</v>
      </c>
      <c r="M518" s="623">
        <v>44560</v>
      </c>
      <c r="N518" s="623">
        <v>45064</v>
      </c>
    </row>
    <row r="519" spans="1:14" s="253" customFormat="1" outlineLevel="1">
      <c r="A519" s="248"/>
      <c r="B519" s="444" t="s">
        <v>748</v>
      </c>
      <c r="C519" s="249"/>
      <c r="D519" s="255"/>
      <c r="E519" s="250"/>
      <c r="F519" s="248"/>
      <c r="G519" s="511"/>
      <c r="H519" s="251">
        <f>SUBTOTAL(9,H518:H518)</f>
        <v>20877818.600000001</v>
      </c>
      <c r="I519" s="252">
        <f>SUBTOTAL(9,I518:I518)</f>
        <v>0</v>
      </c>
      <c r="J519" s="252">
        <f>SUBTOTAL(9,J518:J518)</f>
        <v>0</v>
      </c>
      <c r="K519" s="251">
        <f>SUBTOTAL(9,K518:K518)</f>
        <v>20877818.600000001</v>
      </c>
      <c r="L519" s="589"/>
      <c r="M519" s="623"/>
      <c r="N519" s="623"/>
    </row>
    <row r="520" spans="1:14" s="263" customFormat="1" outlineLevel="2">
      <c r="A520" s="256" t="s">
        <v>669</v>
      </c>
      <c r="B520" s="257" t="s">
        <v>258</v>
      </c>
      <c r="C520" s="258">
        <v>890926985</v>
      </c>
      <c r="D520" s="259" t="s">
        <v>707</v>
      </c>
      <c r="E520" s="260" t="s">
        <v>697</v>
      </c>
      <c r="F520" s="256" t="s">
        <v>730</v>
      </c>
      <c r="G520" s="544" t="s">
        <v>892</v>
      </c>
      <c r="H520" s="261">
        <v>3497560.14</v>
      </c>
      <c r="I520" s="262"/>
      <c r="J520" s="262"/>
      <c r="K520" s="261">
        <v>3497560.14</v>
      </c>
      <c r="L520" s="590">
        <v>0.1268</v>
      </c>
      <c r="M520" s="635">
        <v>45356</v>
      </c>
      <c r="N520" s="624">
        <v>46377</v>
      </c>
    </row>
    <row r="521" spans="1:14" s="263" customFormat="1" outlineLevel="2">
      <c r="A521" s="256" t="s">
        <v>669</v>
      </c>
      <c r="B521" s="257" t="s">
        <v>258</v>
      </c>
      <c r="C521" s="258">
        <v>890926985</v>
      </c>
      <c r="D521" s="259" t="s">
        <v>707</v>
      </c>
      <c r="E521" s="260" t="s">
        <v>697</v>
      </c>
      <c r="F521" s="256" t="s">
        <v>730</v>
      </c>
      <c r="G521" s="544" t="s">
        <v>893</v>
      </c>
      <c r="H521" s="261">
        <v>2078725.42</v>
      </c>
      <c r="I521" s="262"/>
      <c r="J521" s="262"/>
      <c r="K521" s="261">
        <v>2078725.42</v>
      </c>
      <c r="L521" s="590">
        <v>0.1268</v>
      </c>
      <c r="M521" s="635">
        <v>45390</v>
      </c>
      <c r="N521" s="624">
        <v>46377</v>
      </c>
    </row>
    <row r="522" spans="1:14" s="263" customFormat="1" outlineLevel="2">
      <c r="A522" s="256" t="s">
        <v>669</v>
      </c>
      <c r="B522" s="257" t="s">
        <v>258</v>
      </c>
      <c r="C522" s="258">
        <v>890926985</v>
      </c>
      <c r="D522" s="259" t="s">
        <v>707</v>
      </c>
      <c r="E522" s="260" t="s">
        <v>697</v>
      </c>
      <c r="F522" s="256" t="s">
        <v>730</v>
      </c>
      <c r="G522" s="544" t="s">
        <v>894</v>
      </c>
      <c r="H522" s="261">
        <v>2990000</v>
      </c>
      <c r="I522" s="262"/>
      <c r="J522" s="262"/>
      <c r="K522" s="261">
        <v>2990000</v>
      </c>
      <c r="L522" s="590">
        <v>0.1268</v>
      </c>
      <c r="M522" s="635">
        <v>45391</v>
      </c>
      <c r="N522" s="624">
        <v>46377</v>
      </c>
    </row>
    <row r="523" spans="1:14" s="263" customFormat="1" outlineLevel="2">
      <c r="A523" s="256" t="s">
        <v>669</v>
      </c>
      <c r="B523" s="257" t="s">
        <v>258</v>
      </c>
      <c r="C523" s="258">
        <v>890926985</v>
      </c>
      <c r="D523" s="259" t="s">
        <v>707</v>
      </c>
      <c r="E523" s="260" t="s">
        <v>697</v>
      </c>
      <c r="F523" s="256" t="s">
        <v>730</v>
      </c>
      <c r="G523" s="544" t="s">
        <v>895</v>
      </c>
      <c r="H523" s="261">
        <v>993389</v>
      </c>
      <c r="I523" s="262"/>
      <c r="J523" s="262"/>
      <c r="K523" s="261">
        <v>993389</v>
      </c>
      <c r="L523" s="590">
        <v>0.1268</v>
      </c>
      <c r="M523" s="635">
        <v>45391</v>
      </c>
      <c r="N523" s="624">
        <v>46377</v>
      </c>
    </row>
    <row r="524" spans="1:14" s="263" customFormat="1" outlineLevel="2">
      <c r="A524" s="256" t="s">
        <v>669</v>
      </c>
      <c r="B524" s="257" t="s">
        <v>258</v>
      </c>
      <c r="C524" s="258">
        <v>890926985</v>
      </c>
      <c r="D524" s="259" t="s">
        <v>707</v>
      </c>
      <c r="E524" s="260" t="s">
        <v>697</v>
      </c>
      <c r="F524" s="256" t="s">
        <v>730</v>
      </c>
      <c r="G524" s="544" t="s">
        <v>896</v>
      </c>
      <c r="H524" s="261">
        <v>6000000</v>
      </c>
      <c r="I524" s="262"/>
      <c r="J524" s="262"/>
      <c r="K524" s="261">
        <v>6000000</v>
      </c>
      <c r="L524" s="590">
        <v>0.1268</v>
      </c>
      <c r="M524" s="635">
        <v>45408</v>
      </c>
      <c r="N524" s="624">
        <v>46377</v>
      </c>
    </row>
    <row r="525" spans="1:14" s="263" customFormat="1" outlineLevel="2">
      <c r="A525" s="256" t="s">
        <v>669</v>
      </c>
      <c r="B525" s="257" t="s">
        <v>258</v>
      </c>
      <c r="C525" s="258">
        <v>890926985</v>
      </c>
      <c r="D525" s="259" t="s">
        <v>707</v>
      </c>
      <c r="E525" s="260" t="s">
        <v>697</v>
      </c>
      <c r="F525" s="256" t="s">
        <v>730</v>
      </c>
      <c r="G525" s="544" t="s">
        <v>897</v>
      </c>
      <c r="H525" s="261">
        <v>6000000</v>
      </c>
      <c r="I525" s="262"/>
      <c r="J525" s="262"/>
      <c r="K525" s="261">
        <v>6000000</v>
      </c>
      <c r="L525" s="590">
        <v>0.1268</v>
      </c>
      <c r="M525" s="635">
        <v>45420</v>
      </c>
      <c r="N525" s="624">
        <v>46377</v>
      </c>
    </row>
    <row r="526" spans="1:14" s="263" customFormat="1" outlineLevel="2">
      <c r="A526" s="256" t="s">
        <v>669</v>
      </c>
      <c r="B526" s="257" t="s">
        <v>258</v>
      </c>
      <c r="C526" s="258">
        <v>890926985</v>
      </c>
      <c r="D526" s="259" t="s">
        <v>707</v>
      </c>
      <c r="E526" s="260" t="s">
        <v>697</v>
      </c>
      <c r="F526" s="256" t="s">
        <v>730</v>
      </c>
      <c r="G526" s="544" t="s">
        <v>898</v>
      </c>
      <c r="H526" s="261">
        <v>3000000</v>
      </c>
      <c r="I526" s="262"/>
      <c r="J526" s="262"/>
      <c r="K526" s="261">
        <v>3000000</v>
      </c>
      <c r="L526" s="590">
        <v>0.1268</v>
      </c>
      <c r="M526" s="635">
        <v>45426</v>
      </c>
      <c r="N526" s="624">
        <v>46377</v>
      </c>
    </row>
    <row r="527" spans="1:14" s="263" customFormat="1" outlineLevel="2">
      <c r="A527" s="256" t="s">
        <v>669</v>
      </c>
      <c r="B527" s="257" t="s">
        <v>258</v>
      </c>
      <c r="C527" s="258">
        <v>890926985</v>
      </c>
      <c r="D527" s="259" t="s">
        <v>707</v>
      </c>
      <c r="E527" s="260" t="s">
        <v>697</v>
      </c>
      <c r="F527" s="256" t="s">
        <v>730</v>
      </c>
      <c r="G527" s="544" t="s">
        <v>899</v>
      </c>
      <c r="H527" s="261">
        <v>13000000</v>
      </c>
      <c r="I527" s="262"/>
      <c r="J527" s="262"/>
      <c r="K527" s="261">
        <v>13000000</v>
      </c>
      <c r="L527" s="590">
        <v>0.1268</v>
      </c>
      <c r="M527" s="635">
        <v>45429</v>
      </c>
      <c r="N527" s="624">
        <v>46377</v>
      </c>
    </row>
    <row r="528" spans="1:14" s="263" customFormat="1" outlineLevel="2">
      <c r="A528" s="256" t="s">
        <v>669</v>
      </c>
      <c r="B528" s="257" t="s">
        <v>258</v>
      </c>
      <c r="C528" s="258">
        <v>890926985</v>
      </c>
      <c r="D528" s="259" t="s">
        <v>707</v>
      </c>
      <c r="E528" s="260" t="s">
        <v>697</v>
      </c>
      <c r="F528" s="256" t="s">
        <v>730</v>
      </c>
      <c r="G528" s="544" t="s">
        <v>900</v>
      </c>
      <c r="H528" s="261">
        <v>5000000</v>
      </c>
      <c r="I528" s="262"/>
      <c r="J528" s="262"/>
      <c r="K528" s="261">
        <v>5000000</v>
      </c>
      <c r="L528" s="590">
        <v>0.1268</v>
      </c>
      <c r="M528" s="635">
        <v>45449</v>
      </c>
      <c r="N528" s="624">
        <v>46377</v>
      </c>
    </row>
    <row r="529" spans="1:14" s="263" customFormat="1" outlineLevel="2">
      <c r="A529" s="256" t="s">
        <v>669</v>
      </c>
      <c r="B529" s="257" t="s">
        <v>258</v>
      </c>
      <c r="C529" s="258">
        <v>890926985</v>
      </c>
      <c r="D529" s="259" t="s">
        <v>707</v>
      </c>
      <c r="E529" s="260" t="s">
        <v>697</v>
      </c>
      <c r="F529" s="256" t="s">
        <v>730</v>
      </c>
      <c r="G529" s="544" t="s">
        <v>901</v>
      </c>
      <c r="H529" s="261">
        <v>10000000</v>
      </c>
      <c r="I529" s="262"/>
      <c r="J529" s="262"/>
      <c r="K529" s="261">
        <v>10000000</v>
      </c>
      <c r="L529" s="590">
        <v>0.1268</v>
      </c>
      <c r="M529" s="635">
        <v>45457</v>
      </c>
      <c r="N529" s="624">
        <v>46377</v>
      </c>
    </row>
    <row r="530" spans="1:14" s="263" customFormat="1" outlineLevel="2">
      <c r="A530" s="256" t="s">
        <v>669</v>
      </c>
      <c r="B530" s="257" t="s">
        <v>258</v>
      </c>
      <c r="C530" s="258">
        <v>890926985</v>
      </c>
      <c r="D530" s="259" t="s">
        <v>707</v>
      </c>
      <c r="E530" s="260" t="s">
        <v>697</v>
      </c>
      <c r="F530" s="256" t="s">
        <v>730</v>
      </c>
      <c r="G530" s="544" t="s">
        <v>902</v>
      </c>
      <c r="H530" s="261">
        <v>2800000</v>
      </c>
      <c r="I530" s="262"/>
      <c r="J530" s="262"/>
      <c r="K530" s="261">
        <v>2800000</v>
      </c>
      <c r="L530" s="590">
        <v>0.1268</v>
      </c>
      <c r="M530" s="635">
        <v>45461</v>
      </c>
      <c r="N530" s="624">
        <v>46377</v>
      </c>
    </row>
    <row r="531" spans="1:14" s="263" customFormat="1" outlineLevel="2">
      <c r="A531" s="256" t="s">
        <v>669</v>
      </c>
      <c r="B531" s="257" t="s">
        <v>258</v>
      </c>
      <c r="C531" s="258">
        <v>890926985</v>
      </c>
      <c r="D531" s="259" t="s">
        <v>707</v>
      </c>
      <c r="E531" s="260" t="s">
        <v>697</v>
      </c>
      <c r="F531" s="256" t="s">
        <v>730</v>
      </c>
      <c r="G531" s="544" t="s">
        <v>903</v>
      </c>
      <c r="H531" s="261">
        <v>3000000</v>
      </c>
      <c r="I531" s="262"/>
      <c r="J531" s="262"/>
      <c r="K531" s="261">
        <v>3000000</v>
      </c>
      <c r="L531" s="590">
        <v>0.1268</v>
      </c>
      <c r="M531" s="635">
        <v>45462</v>
      </c>
      <c r="N531" s="624">
        <v>46377</v>
      </c>
    </row>
    <row r="532" spans="1:14" s="263" customFormat="1" outlineLevel="2">
      <c r="A532" s="256" t="s">
        <v>669</v>
      </c>
      <c r="B532" s="257" t="s">
        <v>258</v>
      </c>
      <c r="C532" s="258">
        <v>890926985</v>
      </c>
      <c r="D532" s="259" t="s">
        <v>707</v>
      </c>
      <c r="E532" s="260" t="s">
        <v>697</v>
      </c>
      <c r="F532" s="256" t="s">
        <v>730</v>
      </c>
      <c r="G532" s="544" t="s">
        <v>904</v>
      </c>
      <c r="H532" s="261">
        <v>3000000</v>
      </c>
      <c r="I532" s="262"/>
      <c r="J532" s="262"/>
      <c r="K532" s="261">
        <v>3000000</v>
      </c>
      <c r="L532" s="590">
        <v>0.1268</v>
      </c>
      <c r="M532" s="635">
        <v>45497</v>
      </c>
      <c r="N532" s="624">
        <v>46377</v>
      </c>
    </row>
    <row r="533" spans="1:14" s="263" customFormat="1" outlineLevel="2">
      <c r="A533" s="256" t="s">
        <v>669</v>
      </c>
      <c r="B533" s="257" t="s">
        <v>258</v>
      </c>
      <c r="C533" s="258">
        <v>890926985</v>
      </c>
      <c r="D533" s="259" t="s">
        <v>707</v>
      </c>
      <c r="E533" s="260" t="s">
        <v>697</v>
      </c>
      <c r="F533" s="256" t="s">
        <v>730</v>
      </c>
      <c r="G533" s="544" t="s">
        <v>905</v>
      </c>
      <c r="H533" s="261">
        <v>8000000</v>
      </c>
      <c r="I533" s="262"/>
      <c r="J533" s="262"/>
      <c r="K533" s="261">
        <v>8000000</v>
      </c>
      <c r="L533" s="590">
        <v>0.1268</v>
      </c>
      <c r="M533" s="635">
        <v>45517</v>
      </c>
      <c r="N533" s="624">
        <v>46377</v>
      </c>
    </row>
    <row r="534" spans="1:14" s="263" customFormat="1" outlineLevel="2">
      <c r="A534" s="256" t="s">
        <v>669</v>
      </c>
      <c r="B534" s="257" t="s">
        <v>258</v>
      </c>
      <c r="C534" s="258">
        <v>890926985</v>
      </c>
      <c r="D534" s="259" t="s">
        <v>707</v>
      </c>
      <c r="E534" s="260" t="s">
        <v>697</v>
      </c>
      <c r="F534" s="256" t="s">
        <v>730</v>
      </c>
      <c r="G534" s="544" t="s">
        <v>906</v>
      </c>
      <c r="H534" s="261">
        <v>8000000</v>
      </c>
      <c r="I534" s="262"/>
      <c r="J534" s="262"/>
      <c r="K534" s="261">
        <v>8000000</v>
      </c>
      <c r="L534" s="590">
        <v>0.1268</v>
      </c>
      <c r="M534" s="635">
        <v>45526</v>
      </c>
      <c r="N534" s="624">
        <v>46377</v>
      </c>
    </row>
    <row r="535" spans="1:14" s="263" customFormat="1" outlineLevel="2">
      <c r="A535" s="256" t="s">
        <v>669</v>
      </c>
      <c r="B535" s="257" t="s">
        <v>258</v>
      </c>
      <c r="C535" s="258">
        <v>890926985</v>
      </c>
      <c r="D535" s="259" t="s">
        <v>707</v>
      </c>
      <c r="E535" s="260" t="s">
        <v>697</v>
      </c>
      <c r="F535" s="256" t="s">
        <v>730</v>
      </c>
      <c r="G535" s="544" t="s">
        <v>907</v>
      </c>
      <c r="H535" s="261">
        <v>12000000</v>
      </c>
      <c r="I535" s="262"/>
      <c r="J535" s="262"/>
      <c r="K535" s="261">
        <v>12000000</v>
      </c>
      <c r="L535" s="590">
        <v>0.1268</v>
      </c>
      <c r="M535" s="635">
        <v>45538</v>
      </c>
      <c r="N535" s="624">
        <v>46377</v>
      </c>
    </row>
    <row r="536" spans="1:14" s="263" customFormat="1" outlineLevel="2">
      <c r="A536" s="256" t="s">
        <v>669</v>
      </c>
      <c r="B536" s="257" t="s">
        <v>258</v>
      </c>
      <c r="C536" s="258">
        <v>890926985</v>
      </c>
      <c r="D536" s="259" t="s">
        <v>707</v>
      </c>
      <c r="E536" s="260" t="s">
        <v>697</v>
      </c>
      <c r="F536" s="256" t="s">
        <v>730</v>
      </c>
      <c r="G536" s="544" t="s">
        <v>908</v>
      </c>
      <c r="H536" s="261">
        <v>2000000</v>
      </c>
      <c r="I536" s="262"/>
      <c r="J536" s="262"/>
      <c r="K536" s="261">
        <v>2000000</v>
      </c>
      <c r="L536" s="590">
        <v>0.1268</v>
      </c>
      <c r="M536" s="635">
        <v>45541</v>
      </c>
      <c r="N536" s="624">
        <v>46377</v>
      </c>
    </row>
    <row r="537" spans="1:14" s="263" customFormat="1" outlineLevel="2">
      <c r="A537" s="256" t="s">
        <v>669</v>
      </c>
      <c r="B537" s="257" t="s">
        <v>258</v>
      </c>
      <c r="C537" s="258">
        <v>890926985</v>
      </c>
      <c r="D537" s="259" t="s">
        <v>707</v>
      </c>
      <c r="E537" s="260" t="s">
        <v>697</v>
      </c>
      <c r="F537" s="256" t="s">
        <v>730</v>
      </c>
      <c r="G537" s="544" t="s">
        <v>909</v>
      </c>
      <c r="H537" s="261">
        <v>3000000</v>
      </c>
      <c r="I537" s="262"/>
      <c r="J537" s="262"/>
      <c r="K537" s="261">
        <v>3000000</v>
      </c>
      <c r="L537" s="590">
        <v>0.1268</v>
      </c>
      <c r="M537" s="635">
        <v>45552</v>
      </c>
      <c r="N537" s="624">
        <v>46377</v>
      </c>
    </row>
    <row r="538" spans="1:14" s="263" customFormat="1" outlineLevel="2">
      <c r="A538" s="256" t="s">
        <v>669</v>
      </c>
      <c r="B538" s="257" t="s">
        <v>258</v>
      </c>
      <c r="C538" s="258">
        <v>890926985</v>
      </c>
      <c r="D538" s="259" t="s">
        <v>707</v>
      </c>
      <c r="E538" s="260" t="s">
        <v>697</v>
      </c>
      <c r="F538" s="256" t="s">
        <v>730</v>
      </c>
      <c r="G538" s="544" t="s">
        <v>910</v>
      </c>
      <c r="H538" s="261">
        <v>3850000</v>
      </c>
      <c r="I538" s="262"/>
      <c r="J538" s="262"/>
      <c r="K538" s="261">
        <v>3850000</v>
      </c>
      <c r="L538" s="590">
        <v>0.1268</v>
      </c>
      <c r="M538" s="635">
        <v>45552</v>
      </c>
      <c r="N538" s="624">
        <v>46377</v>
      </c>
    </row>
    <row r="539" spans="1:14" s="263" customFormat="1" outlineLevel="2">
      <c r="A539" s="256" t="s">
        <v>669</v>
      </c>
      <c r="B539" s="257" t="s">
        <v>258</v>
      </c>
      <c r="C539" s="258">
        <v>890926985</v>
      </c>
      <c r="D539" s="259" t="s">
        <v>707</v>
      </c>
      <c r="E539" s="260" t="s">
        <v>697</v>
      </c>
      <c r="F539" s="256" t="s">
        <v>730</v>
      </c>
      <c r="G539" s="544" t="s">
        <v>911</v>
      </c>
      <c r="H539" s="261">
        <v>3000000</v>
      </c>
      <c r="I539" s="262"/>
      <c r="J539" s="262"/>
      <c r="K539" s="261">
        <v>3000000</v>
      </c>
      <c r="L539" s="590">
        <v>0.1268</v>
      </c>
      <c r="M539" s="635">
        <v>45559</v>
      </c>
      <c r="N539" s="624">
        <v>46377</v>
      </c>
    </row>
    <row r="540" spans="1:14" s="263" customFormat="1" outlineLevel="2">
      <c r="A540" s="256" t="s">
        <v>669</v>
      </c>
      <c r="B540" s="257" t="s">
        <v>258</v>
      </c>
      <c r="C540" s="258">
        <v>890926985</v>
      </c>
      <c r="D540" s="259" t="s">
        <v>707</v>
      </c>
      <c r="E540" s="260" t="s">
        <v>697</v>
      </c>
      <c r="F540" s="256" t="s">
        <v>730</v>
      </c>
      <c r="G540" s="544" t="s">
        <v>912</v>
      </c>
      <c r="H540" s="261">
        <v>3000000</v>
      </c>
      <c r="I540" s="262"/>
      <c r="J540" s="262"/>
      <c r="K540" s="261">
        <v>3000000</v>
      </c>
      <c r="L540" s="590">
        <v>0.1268</v>
      </c>
      <c r="M540" s="635">
        <v>45587</v>
      </c>
      <c r="N540" s="624">
        <v>46377</v>
      </c>
    </row>
    <row r="541" spans="1:14" s="263" customFormat="1" outlineLevel="2">
      <c r="A541" s="256" t="s">
        <v>669</v>
      </c>
      <c r="B541" s="257" t="s">
        <v>258</v>
      </c>
      <c r="C541" s="258">
        <v>890926985</v>
      </c>
      <c r="D541" s="259" t="s">
        <v>707</v>
      </c>
      <c r="E541" s="260" t="s">
        <v>697</v>
      </c>
      <c r="F541" s="256" t="s">
        <v>730</v>
      </c>
      <c r="G541" s="544" t="s">
        <v>913</v>
      </c>
      <c r="H541" s="261">
        <v>3000000</v>
      </c>
      <c r="I541" s="262"/>
      <c r="J541" s="262"/>
      <c r="K541" s="261">
        <v>3000000</v>
      </c>
      <c r="L541" s="590">
        <v>0.1268</v>
      </c>
      <c r="M541" s="635">
        <v>45596</v>
      </c>
      <c r="N541" s="624">
        <v>46377</v>
      </c>
    </row>
    <row r="542" spans="1:14" s="263" customFormat="1" outlineLevel="1">
      <c r="A542" s="256"/>
      <c r="B542" s="445" t="s">
        <v>749</v>
      </c>
      <c r="C542" s="425"/>
      <c r="D542" s="259"/>
      <c r="E542" s="260"/>
      <c r="F542" s="256"/>
      <c r="G542" s="512"/>
      <c r="H542" s="261">
        <f>SUBTOTAL(9,H520:H541)</f>
        <v>107209674.56</v>
      </c>
      <c r="I542" s="262">
        <f>SUBTOTAL(9,I520:I541)</f>
        <v>0</v>
      </c>
      <c r="J542" s="262">
        <f>SUBTOTAL(9,J520:J541)</f>
        <v>0</v>
      </c>
      <c r="K542" s="261">
        <f>SUBTOTAL(9,K520:K541)</f>
        <v>107209674.56</v>
      </c>
      <c r="L542" s="591"/>
      <c r="M542" s="624"/>
      <c r="N542" s="624"/>
    </row>
    <row r="543" spans="1:14" s="204" customFormat="1" outlineLevel="2">
      <c r="A543" s="199" t="s">
        <v>669</v>
      </c>
      <c r="B543" s="199" t="s">
        <v>28</v>
      </c>
      <c r="C543" s="311" t="s">
        <v>392</v>
      </c>
      <c r="D543" s="199" t="s">
        <v>396</v>
      </c>
      <c r="E543" s="201" t="s">
        <v>695</v>
      </c>
      <c r="F543" s="199" t="s">
        <v>671</v>
      </c>
      <c r="G543" s="539" t="s">
        <v>996</v>
      </c>
      <c r="H543" s="202">
        <v>2400650.2000000002</v>
      </c>
      <c r="I543" s="203"/>
      <c r="J543" s="203"/>
      <c r="K543" s="202">
        <v>2400650.2000000002</v>
      </c>
      <c r="L543" s="581" t="s">
        <v>714</v>
      </c>
      <c r="M543" s="638">
        <v>45141</v>
      </c>
      <c r="N543" s="638">
        <v>45141</v>
      </c>
    </row>
    <row r="544" spans="1:14" s="204" customFormat="1" outlineLevel="2">
      <c r="A544" s="199" t="s">
        <v>669</v>
      </c>
      <c r="B544" s="199" t="s">
        <v>28</v>
      </c>
      <c r="C544" s="311" t="s">
        <v>392</v>
      </c>
      <c r="D544" s="199" t="s">
        <v>396</v>
      </c>
      <c r="E544" s="201" t="s">
        <v>695</v>
      </c>
      <c r="F544" s="199" t="s">
        <v>671</v>
      </c>
      <c r="G544" s="539" t="s">
        <v>997</v>
      </c>
      <c r="H544" s="202">
        <v>4458334.7300000004</v>
      </c>
      <c r="I544" s="203"/>
      <c r="J544" s="203"/>
      <c r="K544" s="202">
        <v>4458334.7300000004</v>
      </c>
      <c r="L544" s="581" t="s">
        <v>714</v>
      </c>
      <c r="M544" s="638">
        <v>45143</v>
      </c>
      <c r="N544" s="638">
        <v>45143</v>
      </c>
    </row>
    <row r="545" spans="1:14" s="204" customFormat="1" outlineLevel="2">
      <c r="A545" s="199" t="s">
        <v>669</v>
      </c>
      <c r="B545" s="199" t="s">
        <v>28</v>
      </c>
      <c r="C545" s="311" t="s">
        <v>392</v>
      </c>
      <c r="D545" s="199" t="s">
        <v>396</v>
      </c>
      <c r="E545" s="201" t="s">
        <v>695</v>
      </c>
      <c r="F545" s="199" t="s">
        <v>671</v>
      </c>
      <c r="G545" s="539" t="s">
        <v>998</v>
      </c>
      <c r="H545" s="202">
        <v>2400650.2000000002</v>
      </c>
      <c r="I545" s="203"/>
      <c r="J545" s="203"/>
      <c r="K545" s="202">
        <v>2400650.2000000002</v>
      </c>
      <c r="L545" s="581" t="s">
        <v>714</v>
      </c>
      <c r="M545" s="638">
        <v>45172</v>
      </c>
      <c r="N545" s="638">
        <v>45172</v>
      </c>
    </row>
    <row r="546" spans="1:14" s="204" customFormat="1" outlineLevel="2">
      <c r="A546" s="199" t="s">
        <v>669</v>
      </c>
      <c r="B546" s="199" t="s">
        <v>28</v>
      </c>
      <c r="C546" s="311" t="s">
        <v>392</v>
      </c>
      <c r="D546" s="199" t="s">
        <v>396</v>
      </c>
      <c r="E546" s="201" t="s">
        <v>695</v>
      </c>
      <c r="F546" s="199" t="s">
        <v>671</v>
      </c>
      <c r="G546" s="539" t="s">
        <v>999</v>
      </c>
      <c r="H546" s="202">
        <v>4458334.7300000004</v>
      </c>
      <c r="I546" s="203"/>
      <c r="J546" s="203"/>
      <c r="K546" s="202">
        <v>4458334.7300000004</v>
      </c>
      <c r="L546" s="581" t="s">
        <v>714</v>
      </c>
      <c r="M546" s="638">
        <v>45174</v>
      </c>
      <c r="N546" s="638">
        <v>45174</v>
      </c>
    </row>
    <row r="547" spans="1:14" s="204" customFormat="1" outlineLevel="2">
      <c r="A547" s="199" t="s">
        <v>669</v>
      </c>
      <c r="B547" s="199" t="s">
        <v>28</v>
      </c>
      <c r="C547" s="311" t="s">
        <v>392</v>
      </c>
      <c r="D547" s="199" t="s">
        <v>396</v>
      </c>
      <c r="E547" s="201" t="s">
        <v>695</v>
      </c>
      <c r="F547" s="199" t="s">
        <v>671</v>
      </c>
      <c r="G547" s="539" t="s">
        <v>1000</v>
      </c>
      <c r="H547" s="202">
        <v>2400650.2000000002</v>
      </c>
      <c r="I547" s="203"/>
      <c r="J547" s="203"/>
      <c r="K547" s="202">
        <v>2400650.2000000002</v>
      </c>
      <c r="L547" s="581" t="s">
        <v>714</v>
      </c>
      <c r="M547" s="638">
        <v>44995</v>
      </c>
      <c r="N547" s="638">
        <v>44995</v>
      </c>
    </row>
    <row r="548" spans="1:14" s="204" customFormat="1" outlineLevel="2">
      <c r="A548" s="199" t="s">
        <v>669</v>
      </c>
      <c r="B548" s="199" t="s">
        <v>28</v>
      </c>
      <c r="C548" s="311" t="s">
        <v>392</v>
      </c>
      <c r="D548" s="199" t="s">
        <v>396</v>
      </c>
      <c r="E548" s="201" t="s">
        <v>695</v>
      </c>
      <c r="F548" s="199" t="s">
        <v>671</v>
      </c>
      <c r="G548" s="539" t="s">
        <v>1001</v>
      </c>
      <c r="H548" s="202">
        <v>4458334.7300000004</v>
      </c>
      <c r="I548" s="203"/>
      <c r="J548" s="203"/>
      <c r="K548" s="202">
        <v>4458334.7300000004</v>
      </c>
      <c r="L548" s="581" t="s">
        <v>714</v>
      </c>
      <c r="M548" s="638">
        <v>45056</v>
      </c>
      <c r="N548" s="638">
        <v>45056</v>
      </c>
    </row>
    <row r="549" spans="1:14" s="204" customFormat="1" outlineLevel="2">
      <c r="A549" s="199" t="s">
        <v>669</v>
      </c>
      <c r="B549" s="199" t="s">
        <v>28</v>
      </c>
      <c r="C549" s="311" t="s">
        <v>392</v>
      </c>
      <c r="D549" s="199" t="s">
        <v>396</v>
      </c>
      <c r="E549" s="201" t="s">
        <v>695</v>
      </c>
      <c r="F549" s="199" t="s">
        <v>671</v>
      </c>
      <c r="G549" s="539" t="s">
        <v>1002</v>
      </c>
      <c r="H549" s="202">
        <v>2400650.2000000002</v>
      </c>
      <c r="I549" s="203"/>
      <c r="J549" s="203"/>
      <c r="K549" s="202">
        <v>2400650.2000000002</v>
      </c>
      <c r="L549" s="581" t="s">
        <v>714</v>
      </c>
      <c r="M549" s="638">
        <v>45233</v>
      </c>
      <c r="N549" s="638">
        <v>45233</v>
      </c>
    </row>
    <row r="550" spans="1:14" s="204" customFormat="1" outlineLevel="2">
      <c r="A550" s="199" t="s">
        <v>669</v>
      </c>
      <c r="B550" s="199" t="s">
        <v>28</v>
      </c>
      <c r="C550" s="311" t="s">
        <v>392</v>
      </c>
      <c r="D550" s="199" t="s">
        <v>396</v>
      </c>
      <c r="E550" s="201" t="s">
        <v>695</v>
      </c>
      <c r="F550" s="199" t="s">
        <v>671</v>
      </c>
      <c r="G550" s="539" t="s">
        <v>1003</v>
      </c>
      <c r="H550" s="202">
        <v>4458334.7300000004</v>
      </c>
      <c r="I550" s="203"/>
      <c r="J550" s="203"/>
      <c r="K550" s="202">
        <v>4458334.7300000004</v>
      </c>
      <c r="L550" s="581" t="s">
        <v>714</v>
      </c>
      <c r="M550" s="638">
        <v>45235</v>
      </c>
      <c r="N550" s="638">
        <v>45235</v>
      </c>
    </row>
    <row r="551" spans="1:14" s="204" customFormat="1" outlineLevel="2">
      <c r="A551" s="199" t="s">
        <v>669</v>
      </c>
      <c r="B551" s="199" t="s">
        <v>28</v>
      </c>
      <c r="C551" s="311" t="s">
        <v>392</v>
      </c>
      <c r="D551" s="199" t="s">
        <v>396</v>
      </c>
      <c r="E551" s="201" t="s">
        <v>695</v>
      </c>
      <c r="F551" s="199" t="s">
        <v>671</v>
      </c>
      <c r="G551" s="539" t="s">
        <v>1004</v>
      </c>
      <c r="H551" s="202">
        <v>2400650.2000000002</v>
      </c>
      <c r="I551" s="203"/>
      <c r="J551" s="203"/>
      <c r="K551" s="202">
        <v>2400650.2000000002</v>
      </c>
      <c r="L551" s="581" t="s">
        <v>714</v>
      </c>
      <c r="M551" s="638">
        <v>45264</v>
      </c>
      <c r="N551" s="638">
        <v>45264</v>
      </c>
    </row>
    <row r="552" spans="1:14" s="204" customFormat="1" outlineLevel="2">
      <c r="A552" s="199" t="s">
        <v>669</v>
      </c>
      <c r="B552" s="199" t="s">
        <v>28</v>
      </c>
      <c r="C552" s="311" t="s">
        <v>392</v>
      </c>
      <c r="D552" s="199" t="s">
        <v>396</v>
      </c>
      <c r="E552" s="201" t="s">
        <v>695</v>
      </c>
      <c r="F552" s="199" t="s">
        <v>671</v>
      </c>
      <c r="G552" s="539" t="s">
        <v>1005</v>
      </c>
      <c r="H552" s="202">
        <v>4458334.7300000004</v>
      </c>
      <c r="I552" s="203"/>
      <c r="J552" s="203"/>
      <c r="K552" s="202">
        <v>4458334.7300000004</v>
      </c>
      <c r="L552" s="581" t="s">
        <v>714</v>
      </c>
      <c r="M552" s="638">
        <v>45265</v>
      </c>
      <c r="N552" s="638">
        <v>45265</v>
      </c>
    </row>
    <row r="553" spans="1:14" s="204" customFormat="1" outlineLevel="2">
      <c r="A553" s="199" t="s">
        <v>669</v>
      </c>
      <c r="B553" s="199" t="s">
        <v>28</v>
      </c>
      <c r="C553" s="311" t="s">
        <v>392</v>
      </c>
      <c r="D553" s="199" t="s">
        <v>396</v>
      </c>
      <c r="E553" s="201" t="s">
        <v>695</v>
      </c>
      <c r="F553" s="199" t="s">
        <v>671</v>
      </c>
      <c r="G553" s="539" t="s">
        <v>1006</v>
      </c>
      <c r="H553" s="202">
        <v>4458334.7300000004</v>
      </c>
      <c r="I553" s="203"/>
      <c r="J553" s="203"/>
      <c r="K553" s="202">
        <v>4458334.7300000004</v>
      </c>
      <c r="L553" s="581" t="s">
        <v>714</v>
      </c>
      <c r="M553" s="638">
        <v>45296</v>
      </c>
      <c r="N553" s="638">
        <v>45296</v>
      </c>
    </row>
    <row r="554" spans="1:14" s="204" customFormat="1" outlineLevel="2">
      <c r="A554" s="199" t="s">
        <v>669</v>
      </c>
      <c r="B554" s="199" t="s">
        <v>28</v>
      </c>
      <c r="C554" s="311" t="s">
        <v>392</v>
      </c>
      <c r="D554" s="199" t="s">
        <v>396</v>
      </c>
      <c r="E554" s="201" t="s">
        <v>695</v>
      </c>
      <c r="F554" s="199" t="s">
        <v>671</v>
      </c>
      <c r="G554" s="539" t="s">
        <v>1007</v>
      </c>
      <c r="H554" s="202">
        <v>2400650.2000000002</v>
      </c>
      <c r="I554" s="203"/>
      <c r="J554" s="203"/>
      <c r="K554" s="202">
        <v>2400650.2000000002</v>
      </c>
      <c r="L554" s="581" t="s">
        <v>714</v>
      </c>
      <c r="M554" s="638">
        <v>45296</v>
      </c>
      <c r="N554" s="638">
        <v>45296</v>
      </c>
    </row>
    <row r="555" spans="1:14" s="204" customFormat="1" outlineLevel="2">
      <c r="A555" s="199" t="s">
        <v>669</v>
      </c>
      <c r="B555" s="199" t="s">
        <v>28</v>
      </c>
      <c r="C555" s="311" t="s">
        <v>392</v>
      </c>
      <c r="D555" s="199" t="s">
        <v>396</v>
      </c>
      <c r="E555" s="201" t="s">
        <v>695</v>
      </c>
      <c r="F555" s="199" t="s">
        <v>671</v>
      </c>
      <c r="G555" s="539" t="s">
        <v>1008</v>
      </c>
      <c r="H555" s="202">
        <v>2400650.2000000002</v>
      </c>
      <c r="I555" s="203"/>
      <c r="J555" s="203"/>
      <c r="K555" s="202">
        <v>2400650.2000000002</v>
      </c>
      <c r="L555" s="581" t="s">
        <v>714</v>
      </c>
      <c r="M555" s="638">
        <v>45325</v>
      </c>
      <c r="N555" s="638">
        <v>45325</v>
      </c>
    </row>
    <row r="556" spans="1:14" s="204" customFormat="1" outlineLevel="2">
      <c r="A556" s="199" t="s">
        <v>669</v>
      </c>
      <c r="B556" s="199" t="s">
        <v>28</v>
      </c>
      <c r="C556" s="311" t="s">
        <v>392</v>
      </c>
      <c r="D556" s="199" t="s">
        <v>396</v>
      </c>
      <c r="E556" s="201" t="s">
        <v>695</v>
      </c>
      <c r="F556" s="199" t="s">
        <v>671</v>
      </c>
      <c r="G556" s="539" t="s">
        <v>1009</v>
      </c>
      <c r="H556" s="202">
        <v>4458334.7300000004</v>
      </c>
      <c r="I556" s="203"/>
      <c r="J556" s="203"/>
      <c r="K556" s="202">
        <v>4458334.7300000004</v>
      </c>
      <c r="L556" s="581" t="s">
        <v>714</v>
      </c>
      <c r="M556" s="638">
        <v>45327</v>
      </c>
      <c r="N556" s="638">
        <v>45327</v>
      </c>
    </row>
    <row r="557" spans="1:14" s="204" customFormat="1" outlineLevel="2">
      <c r="A557" s="199" t="s">
        <v>669</v>
      </c>
      <c r="B557" s="199" t="s">
        <v>28</v>
      </c>
      <c r="C557" s="311" t="s">
        <v>392</v>
      </c>
      <c r="D557" s="199" t="s">
        <v>396</v>
      </c>
      <c r="E557" s="201" t="s">
        <v>695</v>
      </c>
      <c r="F557" s="199" t="s">
        <v>671</v>
      </c>
      <c r="G557" s="539" t="s">
        <v>1010</v>
      </c>
      <c r="H557" s="202">
        <v>2400650.2000000002</v>
      </c>
      <c r="I557" s="203"/>
      <c r="J557" s="203"/>
      <c r="K557" s="202">
        <v>2400650.2000000002</v>
      </c>
      <c r="L557" s="581" t="s">
        <v>714</v>
      </c>
      <c r="M557" s="638">
        <v>45354</v>
      </c>
      <c r="N557" s="638">
        <v>45354</v>
      </c>
    </row>
    <row r="558" spans="1:14" s="204" customFormat="1" outlineLevel="2">
      <c r="A558" s="199" t="s">
        <v>669</v>
      </c>
      <c r="B558" s="199" t="s">
        <v>28</v>
      </c>
      <c r="C558" s="311" t="s">
        <v>392</v>
      </c>
      <c r="D558" s="199" t="s">
        <v>396</v>
      </c>
      <c r="E558" s="201" t="s">
        <v>695</v>
      </c>
      <c r="F558" s="199" t="s">
        <v>671</v>
      </c>
      <c r="G558" s="539" t="s">
        <v>1011</v>
      </c>
      <c r="H558" s="202">
        <v>4458334.7300000004</v>
      </c>
      <c r="I558" s="203"/>
      <c r="J558" s="203"/>
      <c r="K558" s="202">
        <v>4458334.7300000004</v>
      </c>
      <c r="L558" s="581" t="s">
        <v>714</v>
      </c>
      <c r="M558" s="638">
        <v>45356</v>
      </c>
      <c r="N558" s="638">
        <v>45356</v>
      </c>
    </row>
    <row r="559" spans="1:14" s="204" customFormat="1" outlineLevel="2">
      <c r="A559" s="199" t="s">
        <v>669</v>
      </c>
      <c r="B559" s="199" t="s">
        <v>28</v>
      </c>
      <c r="C559" s="311" t="s">
        <v>392</v>
      </c>
      <c r="D559" s="199" t="s">
        <v>396</v>
      </c>
      <c r="E559" s="201" t="s">
        <v>695</v>
      </c>
      <c r="F559" s="199" t="s">
        <v>671</v>
      </c>
      <c r="G559" s="539" t="s">
        <v>1012</v>
      </c>
      <c r="H559" s="202">
        <v>2400650.2000000002</v>
      </c>
      <c r="I559" s="203"/>
      <c r="J559" s="203"/>
      <c r="K559" s="202">
        <v>2400650.2000000002</v>
      </c>
      <c r="L559" s="581" t="s">
        <v>714</v>
      </c>
      <c r="M559" s="638">
        <v>45385</v>
      </c>
      <c r="N559" s="638">
        <v>45385</v>
      </c>
    </row>
    <row r="560" spans="1:14" s="204" customFormat="1" outlineLevel="2">
      <c r="A560" s="199" t="s">
        <v>669</v>
      </c>
      <c r="B560" s="199" t="s">
        <v>28</v>
      </c>
      <c r="C560" s="311" t="s">
        <v>392</v>
      </c>
      <c r="D560" s="199" t="s">
        <v>396</v>
      </c>
      <c r="E560" s="201" t="s">
        <v>695</v>
      </c>
      <c r="F560" s="199" t="s">
        <v>671</v>
      </c>
      <c r="G560" s="539" t="s">
        <v>1013</v>
      </c>
      <c r="H560" s="202">
        <v>4458334.7300000004</v>
      </c>
      <c r="I560" s="203"/>
      <c r="J560" s="203"/>
      <c r="K560" s="202">
        <v>4458334.7300000004</v>
      </c>
      <c r="L560" s="581" t="s">
        <v>714</v>
      </c>
      <c r="M560" s="638">
        <v>45387</v>
      </c>
      <c r="N560" s="638">
        <v>45387</v>
      </c>
    </row>
    <row r="561" spans="1:14" s="204" customFormat="1" outlineLevel="2">
      <c r="A561" s="199" t="s">
        <v>669</v>
      </c>
      <c r="B561" s="199" t="s">
        <v>28</v>
      </c>
      <c r="C561" s="311" t="s">
        <v>392</v>
      </c>
      <c r="D561" s="199" t="s">
        <v>396</v>
      </c>
      <c r="E561" s="201" t="s">
        <v>695</v>
      </c>
      <c r="F561" s="199" t="s">
        <v>671</v>
      </c>
      <c r="G561" s="539" t="s">
        <v>1014</v>
      </c>
      <c r="H561" s="202">
        <v>2400650.2000000002</v>
      </c>
      <c r="I561" s="203"/>
      <c r="J561" s="203"/>
      <c r="K561" s="202">
        <v>2400650.2000000002</v>
      </c>
      <c r="L561" s="581" t="s">
        <v>714</v>
      </c>
      <c r="M561" s="638">
        <v>45416</v>
      </c>
      <c r="N561" s="638">
        <v>45416</v>
      </c>
    </row>
    <row r="562" spans="1:14" s="204" customFormat="1" outlineLevel="2">
      <c r="A562" s="199" t="s">
        <v>669</v>
      </c>
      <c r="B562" s="199" t="s">
        <v>28</v>
      </c>
      <c r="C562" s="311" t="s">
        <v>392</v>
      </c>
      <c r="D562" s="199" t="s">
        <v>396</v>
      </c>
      <c r="E562" s="201" t="s">
        <v>695</v>
      </c>
      <c r="F562" s="199" t="s">
        <v>671</v>
      </c>
      <c r="G562" s="539" t="s">
        <v>1015</v>
      </c>
      <c r="H562" s="202">
        <v>4458334.7300000004</v>
      </c>
      <c r="I562" s="203"/>
      <c r="J562" s="203"/>
      <c r="K562" s="202">
        <v>4458334.7300000004</v>
      </c>
      <c r="L562" s="581" t="s">
        <v>714</v>
      </c>
      <c r="M562" s="638">
        <v>45417</v>
      </c>
      <c r="N562" s="638">
        <v>45417</v>
      </c>
    </row>
    <row r="563" spans="1:14" s="204" customFormat="1" outlineLevel="2">
      <c r="A563" s="199" t="s">
        <v>669</v>
      </c>
      <c r="B563" s="199" t="s">
        <v>28</v>
      </c>
      <c r="C563" s="311" t="s">
        <v>392</v>
      </c>
      <c r="D563" s="199" t="s">
        <v>396</v>
      </c>
      <c r="E563" s="201" t="s">
        <v>695</v>
      </c>
      <c r="F563" s="199" t="s">
        <v>671</v>
      </c>
      <c r="G563" s="539" t="s">
        <v>1016</v>
      </c>
      <c r="H563" s="202">
        <v>2400650.2000000002</v>
      </c>
      <c r="I563" s="203"/>
      <c r="J563" s="203"/>
      <c r="K563" s="202">
        <v>2400650.2000000002</v>
      </c>
      <c r="L563" s="581" t="s">
        <v>714</v>
      </c>
      <c r="M563" s="638">
        <v>45446</v>
      </c>
      <c r="N563" s="638">
        <v>45446</v>
      </c>
    </row>
    <row r="564" spans="1:14" s="204" customFormat="1" outlineLevel="2">
      <c r="A564" s="199" t="s">
        <v>669</v>
      </c>
      <c r="B564" s="199" t="s">
        <v>28</v>
      </c>
      <c r="C564" s="311" t="s">
        <v>392</v>
      </c>
      <c r="D564" s="199" t="s">
        <v>396</v>
      </c>
      <c r="E564" s="201" t="s">
        <v>695</v>
      </c>
      <c r="F564" s="199" t="s">
        <v>671</v>
      </c>
      <c r="G564" s="539" t="s">
        <v>1017</v>
      </c>
      <c r="H564" s="202">
        <v>4458334.7300000004</v>
      </c>
      <c r="I564" s="203"/>
      <c r="J564" s="203"/>
      <c r="K564" s="202">
        <v>4458334.7300000004</v>
      </c>
      <c r="L564" s="581" t="s">
        <v>714</v>
      </c>
      <c r="M564" s="638">
        <v>45448</v>
      </c>
      <c r="N564" s="638">
        <v>45448</v>
      </c>
    </row>
    <row r="565" spans="1:14" s="204" customFormat="1" outlineLevel="2">
      <c r="A565" s="199" t="s">
        <v>669</v>
      </c>
      <c r="B565" s="199" t="s">
        <v>28</v>
      </c>
      <c r="C565" s="311" t="s">
        <v>392</v>
      </c>
      <c r="D565" s="199" t="s">
        <v>396</v>
      </c>
      <c r="E565" s="201" t="s">
        <v>695</v>
      </c>
      <c r="F565" s="199" t="s">
        <v>671</v>
      </c>
      <c r="G565" s="539" t="s">
        <v>1018</v>
      </c>
      <c r="H565" s="202">
        <v>2400650.2000000002</v>
      </c>
      <c r="I565" s="203"/>
      <c r="J565" s="203"/>
      <c r="K565" s="202">
        <v>2400650.2000000002</v>
      </c>
      <c r="L565" s="581" t="s">
        <v>714</v>
      </c>
      <c r="M565" s="638">
        <v>45476</v>
      </c>
      <c r="N565" s="638">
        <v>45476</v>
      </c>
    </row>
    <row r="566" spans="1:14" s="204" customFormat="1" outlineLevel="2">
      <c r="A566" s="199" t="s">
        <v>669</v>
      </c>
      <c r="B566" s="199" t="s">
        <v>28</v>
      </c>
      <c r="C566" s="311" t="s">
        <v>392</v>
      </c>
      <c r="D566" s="199" t="s">
        <v>396</v>
      </c>
      <c r="E566" s="201" t="s">
        <v>695</v>
      </c>
      <c r="F566" s="199" t="s">
        <v>671</v>
      </c>
      <c r="G566" s="539" t="s">
        <v>1019</v>
      </c>
      <c r="H566" s="202">
        <v>4458334.7300000004</v>
      </c>
      <c r="I566" s="203"/>
      <c r="J566" s="203"/>
      <c r="K566" s="202">
        <v>4458334.7300000004</v>
      </c>
      <c r="L566" s="581" t="s">
        <v>714</v>
      </c>
      <c r="M566" s="638">
        <v>45478</v>
      </c>
      <c r="N566" s="638">
        <v>45478</v>
      </c>
    </row>
    <row r="567" spans="1:14" s="204" customFormat="1" outlineLevel="2">
      <c r="A567" s="199" t="s">
        <v>669</v>
      </c>
      <c r="B567" s="199" t="s">
        <v>28</v>
      </c>
      <c r="C567" s="311" t="s">
        <v>392</v>
      </c>
      <c r="D567" s="199" t="s">
        <v>396</v>
      </c>
      <c r="E567" s="201" t="s">
        <v>695</v>
      </c>
      <c r="F567" s="199" t="s">
        <v>671</v>
      </c>
      <c r="G567" s="539" t="s">
        <v>1020</v>
      </c>
      <c r="H567" s="202">
        <v>2400650.2000000002</v>
      </c>
      <c r="I567" s="203"/>
      <c r="J567" s="203"/>
      <c r="K567" s="202">
        <v>2400650.2000000002</v>
      </c>
      <c r="L567" s="581" t="s">
        <v>714</v>
      </c>
      <c r="M567" s="638">
        <v>45508</v>
      </c>
      <c r="N567" s="638">
        <v>45508</v>
      </c>
    </row>
    <row r="568" spans="1:14" s="204" customFormat="1" outlineLevel="2">
      <c r="A568" s="199" t="s">
        <v>669</v>
      </c>
      <c r="B568" s="199" t="s">
        <v>28</v>
      </c>
      <c r="C568" s="311" t="s">
        <v>392</v>
      </c>
      <c r="D568" s="199" t="s">
        <v>396</v>
      </c>
      <c r="E568" s="201" t="s">
        <v>695</v>
      </c>
      <c r="F568" s="199" t="s">
        <v>671</v>
      </c>
      <c r="G568" s="539" t="s">
        <v>915</v>
      </c>
      <c r="H568" s="202">
        <v>4458334.7300000004</v>
      </c>
      <c r="I568" s="203"/>
      <c r="J568" s="203"/>
      <c r="K568" s="202">
        <v>4458334.7300000004</v>
      </c>
      <c r="L568" s="581" t="s">
        <v>714</v>
      </c>
      <c r="M568" s="638">
        <v>45509</v>
      </c>
      <c r="N568" s="638">
        <v>45509</v>
      </c>
    </row>
    <row r="569" spans="1:14" s="204" customFormat="1" outlineLevel="2">
      <c r="A569" s="199" t="s">
        <v>669</v>
      </c>
      <c r="B569" s="199" t="s">
        <v>28</v>
      </c>
      <c r="C569" s="311" t="s">
        <v>392</v>
      </c>
      <c r="D569" s="199" t="s">
        <v>396</v>
      </c>
      <c r="E569" s="201" t="s">
        <v>695</v>
      </c>
      <c r="F569" s="199" t="s">
        <v>671</v>
      </c>
      <c r="G569" s="539" t="s">
        <v>1021</v>
      </c>
      <c r="H569" s="202">
        <v>2400650.2000000002</v>
      </c>
      <c r="I569" s="203"/>
      <c r="J569" s="203"/>
      <c r="K569" s="202">
        <v>2400650.2000000002</v>
      </c>
      <c r="L569" s="581" t="s">
        <v>714</v>
      </c>
      <c r="M569" s="638">
        <v>45538</v>
      </c>
      <c r="N569" s="638">
        <v>45538</v>
      </c>
    </row>
    <row r="570" spans="1:14" s="204" customFormat="1" outlineLevel="2">
      <c r="A570" s="199" t="s">
        <v>669</v>
      </c>
      <c r="B570" s="199" t="s">
        <v>28</v>
      </c>
      <c r="C570" s="311" t="s">
        <v>392</v>
      </c>
      <c r="D570" s="199" t="s">
        <v>396</v>
      </c>
      <c r="E570" s="201" t="s">
        <v>695</v>
      </c>
      <c r="F570" s="199" t="s">
        <v>671</v>
      </c>
      <c r="G570" s="539" t="s">
        <v>916</v>
      </c>
      <c r="H570" s="202">
        <v>4458334.7300000004</v>
      </c>
      <c r="I570" s="203"/>
      <c r="J570" s="203"/>
      <c r="K570" s="202">
        <v>4458334.7300000004</v>
      </c>
      <c r="L570" s="581" t="s">
        <v>714</v>
      </c>
      <c r="M570" s="638">
        <v>45539</v>
      </c>
      <c r="N570" s="638">
        <v>45539</v>
      </c>
    </row>
    <row r="571" spans="1:14" s="204" customFormat="1" outlineLevel="2">
      <c r="A571" s="199" t="s">
        <v>669</v>
      </c>
      <c r="B571" s="199" t="s">
        <v>28</v>
      </c>
      <c r="C571" s="311" t="s">
        <v>392</v>
      </c>
      <c r="D571" s="199" t="s">
        <v>396</v>
      </c>
      <c r="E571" s="201" t="s">
        <v>695</v>
      </c>
      <c r="F571" s="199" t="s">
        <v>671</v>
      </c>
      <c r="G571" s="539" t="s">
        <v>1022</v>
      </c>
      <c r="H571" s="202">
        <v>2400650.2000000002</v>
      </c>
      <c r="I571" s="203"/>
      <c r="J571" s="203"/>
      <c r="K571" s="202">
        <v>2400650.2000000002</v>
      </c>
      <c r="L571" s="581" t="s">
        <v>714</v>
      </c>
      <c r="M571" s="638">
        <v>45568</v>
      </c>
      <c r="N571" s="638">
        <v>45568</v>
      </c>
    </row>
    <row r="572" spans="1:14" s="204" customFormat="1" outlineLevel="2">
      <c r="A572" s="199" t="s">
        <v>669</v>
      </c>
      <c r="B572" s="199" t="s">
        <v>28</v>
      </c>
      <c r="C572" s="311" t="s">
        <v>392</v>
      </c>
      <c r="D572" s="199" t="s">
        <v>396</v>
      </c>
      <c r="E572" s="201" t="s">
        <v>695</v>
      </c>
      <c r="F572" s="199" t="s">
        <v>671</v>
      </c>
      <c r="G572" s="539" t="s">
        <v>1023</v>
      </c>
      <c r="H572" s="202">
        <v>4458334.7300000004</v>
      </c>
      <c r="I572" s="203"/>
      <c r="J572" s="203"/>
      <c r="K572" s="202">
        <v>4458334.7300000004</v>
      </c>
      <c r="L572" s="581" t="s">
        <v>714</v>
      </c>
      <c r="M572" s="638">
        <v>45570</v>
      </c>
      <c r="N572" s="638">
        <v>45570</v>
      </c>
    </row>
    <row r="573" spans="1:14" s="204" customFormat="1" outlineLevel="1">
      <c r="A573" s="199"/>
      <c r="B573" s="438" t="s">
        <v>736</v>
      </c>
      <c r="C573" s="311"/>
      <c r="D573" s="199"/>
      <c r="E573" s="201"/>
      <c r="F573" s="199"/>
      <c r="G573" s="501"/>
      <c r="H573" s="202">
        <f>SUBTOTAL(9,H543:H572)</f>
        <v>102884773.95000008</v>
      </c>
      <c r="I573" s="203">
        <f>SUBTOTAL(9,I543:I572)</f>
        <v>0</v>
      </c>
      <c r="J573" s="203">
        <f>SUBTOTAL(9,J543:J572)</f>
        <v>0</v>
      </c>
      <c r="K573" s="202">
        <f>SUBTOTAL(9,K543:K572)</f>
        <v>102884773.95000008</v>
      </c>
      <c r="L573" s="581"/>
      <c r="M573" s="619"/>
      <c r="N573" s="619"/>
    </row>
    <row r="574" spans="1:14" s="317" customFormat="1" outlineLevel="2">
      <c r="A574" s="312" t="s">
        <v>669</v>
      </c>
      <c r="B574" s="312" t="s">
        <v>36</v>
      </c>
      <c r="C574" s="313" t="s">
        <v>360</v>
      </c>
      <c r="D574" s="312" t="s">
        <v>727</v>
      </c>
      <c r="E574" s="314" t="s">
        <v>695</v>
      </c>
      <c r="F574" s="312" t="s">
        <v>671</v>
      </c>
      <c r="G574" s="551" t="s">
        <v>1024</v>
      </c>
      <c r="H574" s="315">
        <v>4166009</v>
      </c>
      <c r="I574" s="316"/>
      <c r="J574" s="316"/>
      <c r="K574" s="315">
        <v>4166009</v>
      </c>
      <c r="L574" s="592" t="s">
        <v>714</v>
      </c>
      <c r="M574" s="639">
        <v>45325</v>
      </c>
      <c r="N574" s="639">
        <v>45325</v>
      </c>
    </row>
    <row r="575" spans="1:14" s="317" customFormat="1" outlineLevel="2">
      <c r="A575" s="312" t="s">
        <v>669</v>
      </c>
      <c r="B575" s="312" t="s">
        <v>36</v>
      </c>
      <c r="C575" s="313" t="s">
        <v>360</v>
      </c>
      <c r="D575" s="312" t="s">
        <v>727</v>
      </c>
      <c r="E575" s="314" t="s">
        <v>695</v>
      </c>
      <c r="F575" s="312" t="s">
        <v>671</v>
      </c>
      <c r="G575" s="551" t="s">
        <v>1025</v>
      </c>
      <c r="H575" s="315">
        <v>2238555</v>
      </c>
      <c r="I575" s="316"/>
      <c r="J575" s="316"/>
      <c r="K575" s="315">
        <v>2238555</v>
      </c>
      <c r="L575" s="592" t="s">
        <v>714</v>
      </c>
      <c r="M575" s="639">
        <v>45337</v>
      </c>
      <c r="N575" s="639">
        <v>45337</v>
      </c>
    </row>
    <row r="576" spans="1:14" s="317" customFormat="1" outlineLevel="2">
      <c r="A576" s="312" t="s">
        <v>669</v>
      </c>
      <c r="B576" s="312" t="s">
        <v>36</v>
      </c>
      <c r="C576" s="313" t="s">
        <v>360</v>
      </c>
      <c r="D576" s="312" t="s">
        <v>727</v>
      </c>
      <c r="E576" s="314" t="s">
        <v>695</v>
      </c>
      <c r="F576" s="312" t="s">
        <v>671</v>
      </c>
      <c r="G576" s="551" t="s">
        <v>1026</v>
      </c>
      <c r="H576" s="315">
        <v>1124669</v>
      </c>
      <c r="I576" s="316"/>
      <c r="J576" s="316"/>
      <c r="K576" s="315">
        <v>1124669</v>
      </c>
      <c r="L576" s="592" t="s">
        <v>714</v>
      </c>
      <c r="M576" s="639">
        <v>45343</v>
      </c>
      <c r="N576" s="639">
        <v>45343</v>
      </c>
    </row>
    <row r="577" spans="1:14" s="317" customFormat="1" outlineLevel="2">
      <c r="A577" s="312" t="s">
        <v>669</v>
      </c>
      <c r="B577" s="312" t="s">
        <v>36</v>
      </c>
      <c r="C577" s="313" t="s">
        <v>360</v>
      </c>
      <c r="D577" s="312" t="s">
        <v>727</v>
      </c>
      <c r="E577" s="314" t="s">
        <v>695</v>
      </c>
      <c r="F577" s="312" t="s">
        <v>671</v>
      </c>
      <c r="G577" s="551" t="s">
        <v>1027</v>
      </c>
      <c r="H577" s="315">
        <v>7088910</v>
      </c>
      <c r="I577" s="316"/>
      <c r="J577" s="316"/>
      <c r="K577" s="315">
        <v>7088910</v>
      </c>
      <c r="L577" s="592" t="s">
        <v>714</v>
      </c>
      <c r="M577" s="639">
        <v>45354</v>
      </c>
      <c r="N577" s="639">
        <v>45354</v>
      </c>
    </row>
    <row r="578" spans="1:14" s="317" customFormat="1" outlineLevel="2">
      <c r="A578" s="312" t="s">
        <v>669</v>
      </c>
      <c r="B578" s="312" t="s">
        <v>36</v>
      </c>
      <c r="C578" s="313" t="s">
        <v>360</v>
      </c>
      <c r="D578" s="312" t="s">
        <v>727</v>
      </c>
      <c r="E578" s="314" t="s">
        <v>695</v>
      </c>
      <c r="F578" s="312" t="s">
        <v>671</v>
      </c>
      <c r="G578" s="551" t="s">
        <v>1028</v>
      </c>
      <c r="H578" s="315">
        <v>2238555</v>
      </c>
      <c r="I578" s="316"/>
      <c r="J578" s="316"/>
      <c r="K578" s="315">
        <v>2238555</v>
      </c>
      <c r="L578" s="592" t="s">
        <v>714</v>
      </c>
      <c r="M578" s="639">
        <v>45366</v>
      </c>
      <c r="N578" s="639">
        <v>45366</v>
      </c>
    </row>
    <row r="579" spans="1:14" s="317" customFormat="1" outlineLevel="2">
      <c r="A579" s="312" t="s">
        <v>669</v>
      </c>
      <c r="B579" s="312" t="s">
        <v>36</v>
      </c>
      <c r="C579" s="313" t="s">
        <v>360</v>
      </c>
      <c r="D579" s="312" t="s">
        <v>727</v>
      </c>
      <c r="E579" s="314" t="s">
        <v>695</v>
      </c>
      <c r="F579" s="312" t="s">
        <v>671</v>
      </c>
      <c r="G579" s="551" t="s">
        <v>1029</v>
      </c>
      <c r="H579" s="315">
        <v>1096949</v>
      </c>
      <c r="I579" s="316"/>
      <c r="J579" s="316"/>
      <c r="K579" s="315">
        <v>1096949</v>
      </c>
      <c r="L579" s="592" t="s">
        <v>714</v>
      </c>
      <c r="M579" s="639">
        <v>45372</v>
      </c>
      <c r="N579" s="639">
        <v>45372</v>
      </c>
    </row>
    <row r="580" spans="1:14" s="317" customFormat="1" outlineLevel="2">
      <c r="A580" s="312" t="s">
        <v>669</v>
      </c>
      <c r="B580" s="312" t="s">
        <v>36</v>
      </c>
      <c r="C580" s="313" t="s">
        <v>360</v>
      </c>
      <c r="D580" s="312" t="s">
        <v>727</v>
      </c>
      <c r="E580" s="314" t="s">
        <v>695</v>
      </c>
      <c r="F580" s="312" t="s">
        <v>671</v>
      </c>
      <c r="G580" s="551" t="s">
        <v>1030</v>
      </c>
      <c r="H580" s="315">
        <v>7135862</v>
      </c>
      <c r="I580" s="316"/>
      <c r="J580" s="316"/>
      <c r="K580" s="315">
        <v>7135862</v>
      </c>
      <c r="L580" s="592" t="s">
        <v>714</v>
      </c>
      <c r="M580" s="639">
        <v>45385</v>
      </c>
      <c r="N580" s="639">
        <v>45385</v>
      </c>
    </row>
    <row r="581" spans="1:14" s="317" customFormat="1" outlineLevel="2">
      <c r="A581" s="312" t="s">
        <v>669</v>
      </c>
      <c r="B581" s="312" t="s">
        <v>36</v>
      </c>
      <c r="C581" s="313" t="s">
        <v>360</v>
      </c>
      <c r="D581" s="312" t="s">
        <v>727</v>
      </c>
      <c r="E581" s="314" t="s">
        <v>695</v>
      </c>
      <c r="F581" s="312" t="s">
        <v>671</v>
      </c>
      <c r="G581" s="551" t="s">
        <v>1031</v>
      </c>
      <c r="H581" s="315">
        <v>2238555</v>
      </c>
      <c r="I581" s="316"/>
      <c r="J581" s="316"/>
      <c r="K581" s="315">
        <v>2238555</v>
      </c>
      <c r="L581" s="592" t="s">
        <v>714</v>
      </c>
      <c r="M581" s="639">
        <v>45397</v>
      </c>
      <c r="N581" s="639">
        <v>45397</v>
      </c>
    </row>
    <row r="582" spans="1:14" s="317" customFormat="1" outlineLevel="2">
      <c r="A582" s="312" t="s">
        <v>669</v>
      </c>
      <c r="B582" s="312" t="s">
        <v>36</v>
      </c>
      <c r="C582" s="313" t="s">
        <v>360</v>
      </c>
      <c r="D582" s="312" t="s">
        <v>727</v>
      </c>
      <c r="E582" s="314" t="s">
        <v>695</v>
      </c>
      <c r="F582" s="312" t="s">
        <v>671</v>
      </c>
      <c r="G582" s="551" t="s">
        <v>1032</v>
      </c>
      <c r="H582" s="315">
        <v>1068939</v>
      </c>
      <c r="I582" s="316"/>
      <c r="J582" s="316"/>
      <c r="K582" s="315">
        <v>1068939</v>
      </c>
      <c r="L582" s="592" t="s">
        <v>714</v>
      </c>
      <c r="M582" s="639">
        <v>45403</v>
      </c>
      <c r="N582" s="639">
        <v>45403</v>
      </c>
    </row>
    <row r="583" spans="1:14" s="317" customFormat="1" outlineLevel="2">
      <c r="A583" s="312" t="s">
        <v>669</v>
      </c>
      <c r="B583" s="312" t="s">
        <v>36</v>
      </c>
      <c r="C583" s="313" t="s">
        <v>360</v>
      </c>
      <c r="D583" s="312" t="s">
        <v>727</v>
      </c>
      <c r="E583" s="314" t="s">
        <v>695</v>
      </c>
      <c r="F583" s="312" t="s">
        <v>671</v>
      </c>
      <c r="G583" s="551" t="s">
        <v>1033</v>
      </c>
      <c r="H583" s="315">
        <v>6957512</v>
      </c>
      <c r="I583" s="316"/>
      <c r="J583" s="316"/>
      <c r="K583" s="315">
        <v>6957512</v>
      </c>
      <c r="L583" s="592" t="s">
        <v>714</v>
      </c>
      <c r="M583" s="639">
        <v>45415</v>
      </c>
      <c r="N583" s="639">
        <v>45415</v>
      </c>
    </row>
    <row r="584" spans="1:14" s="317" customFormat="1" outlineLevel="2">
      <c r="A584" s="312" t="s">
        <v>669</v>
      </c>
      <c r="B584" s="312" t="s">
        <v>36</v>
      </c>
      <c r="C584" s="313" t="s">
        <v>360</v>
      </c>
      <c r="D584" s="312" t="s">
        <v>727</v>
      </c>
      <c r="E584" s="314" t="s">
        <v>695</v>
      </c>
      <c r="F584" s="312" t="s">
        <v>671</v>
      </c>
      <c r="G584" s="551" t="s">
        <v>1034</v>
      </c>
      <c r="H584" s="315">
        <v>2238555</v>
      </c>
      <c r="I584" s="316"/>
      <c r="J584" s="316"/>
      <c r="K584" s="315">
        <v>2238555</v>
      </c>
      <c r="L584" s="592" t="s">
        <v>714</v>
      </c>
      <c r="M584" s="639">
        <v>45427</v>
      </c>
      <c r="N584" s="639">
        <v>45427</v>
      </c>
    </row>
    <row r="585" spans="1:14" s="317" customFormat="1" outlineLevel="2">
      <c r="A585" s="312" t="s">
        <v>669</v>
      </c>
      <c r="B585" s="312" t="s">
        <v>36</v>
      </c>
      <c r="C585" s="313" t="s">
        <v>360</v>
      </c>
      <c r="D585" s="312" t="s">
        <v>727</v>
      </c>
      <c r="E585" s="314" t="s">
        <v>695</v>
      </c>
      <c r="F585" s="312" t="s">
        <v>671</v>
      </c>
      <c r="G585" s="551" t="s">
        <v>1035</v>
      </c>
      <c r="H585" s="315">
        <v>1040637</v>
      </c>
      <c r="I585" s="316"/>
      <c r="J585" s="316"/>
      <c r="K585" s="315">
        <v>1040637</v>
      </c>
      <c r="L585" s="592" t="s">
        <v>714</v>
      </c>
      <c r="M585" s="639">
        <v>45433</v>
      </c>
      <c r="N585" s="639">
        <v>45433</v>
      </c>
    </row>
    <row r="586" spans="1:14" s="317" customFormat="1" outlineLevel="2">
      <c r="A586" s="312" t="s">
        <v>669</v>
      </c>
      <c r="B586" s="312" t="s">
        <v>36</v>
      </c>
      <c r="C586" s="313" t="s">
        <v>360</v>
      </c>
      <c r="D586" s="312" t="s">
        <v>727</v>
      </c>
      <c r="E586" s="314" t="s">
        <v>695</v>
      </c>
      <c r="F586" s="312" t="s">
        <v>671</v>
      </c>
      <c r="G586" s="551" t="s">
        <v>989</v>
      </c>
      <c r="H586" s="315">
        <v>6920013</v>
      </c>
      <c r="I586" s="316"/>
      <c r="J586" s="316"/>
      <c r="K586" s="315">
        <v>6920013</v>
      </c>
      <c r="L586" s="592" t="s">
        <v>714</v>
      </c>
      <c r="M586" s="639">
        <v>45446</v>
      </c>
      <c r="N586" s="639">
        <v>45446</v>
      </c>
    </row>
    <row r="587" spans="1:14" s="317" customFormat="1" outlineLevel="2">
      <c r="A587" s="312" t="s">
        <v>669</v>
      </c>
      <c r="B587" s="312" t="s">
        <v>36</v>
      </c>
      <c r="C587" s="313" t="s">
        <v>360</v>
      </c>
      <c r="D587" s="312" t="s">
        <v>727</v>
      </c>
      <c r="E587" s="314" t="s">
        <v>695</v>
      </c>
      <c r="F587" s="312" t="s">
        <v>671</v>
      </c>
      <c r="G587" s="551" t="s">
        <v>1036</v>
      </c>
      <c r="H587" s="315">
        <v>2238555</v>
      </c>
      <c r="I587" s="316"/>
      <c r="J587" s="316"/>
      <c r="K587" s="315">
        <v>2238555</v>
      </c>
      <c r="L587" s="592" t="s">
        <v>714</v>
      </c>
      <c r="M587" s="639">
        <v>45458</v>
      </c>
      <c r="N587" s="639">
        <v>45458</v>
      </c>
    </row>
    <row r="588" spans="1:14" s="317" customFormat="1" outlineLevel="2">
      <c r="A588" s="312" t="s">
        <v>669</v>
      </c>
      <c r="B588" s="312" t="s">
        <v>36</v>
      </c>
      <c r="C588" s="313" t="s">
        <v>360</v>
      </c>
      <c r="D588" s="312" t="s">
        <v>727</v>
      </c>
      <c r="E588" s="314" t="s">
        <v>695</v>
      </c>
      <c r="F588" s="312" t="s">
        <v>671</v>
      </c>
      <c r="G588" s="551" t="s">
        <v>1037</v>
      </c>
      <c r="H588" s="315">
        <v>1012039</v>
      </c>
      <c r="I588" s="316"/>
      <c r="J588" s="316"/>
      <c r="K588" s="315">
        <v>1012039</v>
      </c>
      <c r="L588" s="592" t="s">
        <v>714</v>
      </c>
      <c r="M588" s="639">
        <v>45464</v>
      </c>
      <c r="N588" s="639">
        <v>45464</v>
      </c>
    </row>
    <row r="589" spans="1:14" s="317" customFormat="1" outlineLevel="2">
      <c r="A589" s="312" t="s">
        <v>669</v>
      </c>
      <c r="B589" s="312" t="s">
        <v>36</v>
      </c>
      <c r="C589" s="313" t="s">
        <v>360</v>
      </c>
      <c r="D589" s="312" t="s">
        <v>727</v>
      </c>
      <c r="E589" s="314" t="s">
        <v>695</v>
      </c>
      <c r="F589" s="312" t="s">
        <v>671</v>
      </c>
      <c r="G589" s="551" t="s">
        <v>1038</v>
      </c>
      <c r="H589" s="315">
        <v>6748705</v>
      </c>
      <c r="I589" s="316"/>
      <c r="J589" s="316"/>
      <c r="K589" s="315">
        <v>6748705</v>
      </c>
      <c r="L589" s="592" t="s">
        <v>714</v>
      </c>
      <c r="M589" s="639">
        <v>45476</v>
      </c>
      <c r="N589" s="639">
        <v>45476</v>
      </c>
    </row>
    <row r="590" spans="1:14" s="317" customFormat="1" outlineLevel="2">
      <c r="A590" s="312" t="s">
        <v>669</v>
      </c>
      <c r="B590" s="312" t="s">
        <v>36</v>
      </c>
      <c r="C590" s="313" t="s">
        <v>360</v>
      </c>
      <c r="D590" s="312" t="s">
        <v>727</v>
      </c>
      <c r="E590" s="314" t="s">
        <v>695</v>
      </c>
      <c r="F590" s="312" t="s">
        <v>671</v>
      </c>
      <c r="G590" s="551" t="s">
        <v>1039</v>
      </c>
      <c r="H590" s="315">
        <v>2238555</v>
      </c>
      <c r="I590" s="316"/>
      <c r="J590" s="316"/>
      <c r="K590" s="315">
        <v>2238555</v>
      </c>
      <c r="L590" s="592" t="s">
        <v>714</v>
      </c>
      <c r="M590" s="639">
        <v>45488</v>
      </c>
      <c r="N590" s="639">
        <v>45488</v>
      </c>
    </row>
    <row r="591" spans="1:14" s="317" customFormat="1" outlineLevel="2">
      <c r="A591" s="312" t="s">
        <v>669</v>
      </c>
      <c r="B591" s="312" t="s">
        <v>36</v>
      </c>
      <c r="C591" s="313" t="s">
        <v>360</v>
      </c>
      <c r="D591" s="312" t="s">
        <v>727</v>
      </c>
      <c r="E591" s="314" t="s">
        <v>695</v>
      </c>
      <c r="F591" s="312" t="s">
        <v>671</v>
      </c>
      <c r="G591" s="551" t="s">
        <v>1040</v>
      </c>
      <c r="H591" s="315">
        <v>983142</v>
      </c>
      <c r="I591" s="316"/>
      <c r="J591" s="316"/>
      <c r="K591" s="315">
        <v>983142</v>
      </c>
      <c r="L591" s="592" t="s">
        <v>714</v>
      </c>
      <c r="M591" s="639">
        <v>45494</v>
      </c>
      <c r="N591" s="639">
        <v>45494</v>
      </c>
    </row>
    <row r="592" spans="1:14" s="317" customFormat="1" outlineLevel="2">
      <c r="A592" s="312" t="s">
        <v>669</v>
      </c>
      <c r="B592" s="312" t="s">
        <v>36</v>
      </c>
      <c r="C592" s="313" t="s">
        <v>360</v>
      </c>
      <c r="D592" s="312" t="s">
        <v>727</v>
      </c>
      <c r="E592" s="314" t="s">
        <v>695</v>
      </c>
      <c r="F592" s="312" t="s">
        <v>671</v>
      </c>
      <c r="G592" s="551" t="s">
        <v>1041</v>
      </c>
      <c r="H592" s="315">
        <v>6704163</v>
      </c>
      <c r="I592" s="316"/>
      <c r="J592" s="316"/>
      <c r="K592" s="315">
        <v>6704163</v>
      </c>
      <c r="L592" s="592" t="s">
        <v>714</v>
      </c>
      <c r="M592" s="639">
        <v>45507</v>
      </c>
      <c r="N592" s="639">
        <v>45507</v>
      </c>
    </row>
    <row r="593" spans="1:14" s="317" customFormat="1" outlineLevel="2">
      <c r="A593" s="312" t="s">
        <v>669</v>
      </c>
      <c r="B593" s="312" t="s">
        <v>36</v>
      </c>
      <c r="C593" s="313" t="s">
        <v>360</v>
      </c>
      <c r="D593" s="312" t="s">
        <v>727</v>
      </c>
      <c r="E593" s="314" t="s">
        <v>695</v>
      </c>
      <c r="F593" s="312" t="s">
        <v>671</v>
      </c>
      <c r="G593" s="551" t="s">
        <v>1042</v>
      </c>
      <c r="H593" s="315">
        <v>2238555</v>
      </c>
      <c r="I593" s="316"/>
      <c r="J593" s="316"/>
      <c r="K593" s="315">
        <v>2238555</v>
      </c>
      <c r="L593" s="592" t="s">
        <v>714</v>
      </c>
      <c r="M593" s="639">
        <v>45519</v>
      </c>
      <c r="N593" s="639">
        <v>45519</v>
      </c>
    </row>
    <row r="594" spans="1:14" s="317" customFormat="1" outlineLevel="2">
      <c r="A594" s="312" t="s">
        <v>669</v>
      </c>
      <c r="B594" s="312" t="s">
        <v>36</v>
      </c>
      <c r="C594" s="313" t="s">
        <v>360</v>
      </c>
      <c r="D594" s="312" t="s">
        <v>727</v>
      </c>
      <c r="E594" s="314" t="s">
        <v>695</v>
      </c>
      <c r="F594" s="312" t="s">
        <v>671</v>
      </c>
      <c r="G594" s="551" t="s">
        <v>1043</v>
      </c>
      <c r="H594" s="315">
        <v>953942</v>
      </c>
      <c r="I594" s="316"/>
      <c r="J594" s="316"/>
      <c r="K594" s="315">
        <v>953942</v>
      </c>
      <c r="L594" s="592" t="s">
        <v>714</v>
      </c>
      <c r="M594" s="639">
        <v>45525</v>
      </c>
      <c r="N594" s="639">
        <v>45525</v>
      </c>
    </row>
    <row r="595" spans="1:14" s="317" customFormat="1" outlineLevel="2">
      <c r="A595" s="312" t="s">
        <v>669</v>
      </c>
      <c r="B595" s="312" t="s">
        <v>36</v>
      </c>
      <c r="C595" s="313" t="s">
        <v>360</v>
      </c>
      <c r="D595" s="312" t="s">
        <v>727</v>
      </c>
      <c r="E595" s="314" t="s">
        <v>695</v>
      </c>
      <c r="F595" s="312" t="s">
        <v>671</v>
      </c>
      <c r="G595" s="551" t="s">
        <v>1044</v>
      </c>
      <c r="H595" s="315">
        <v>6596239</v>
      </c>
      <c r="I595" s="316"/>
      <c r="J595" s="316"/>
      <c r="K595" s="315">
        <v>6596239</v>
      </c>
      <c r="L595" s="592" t="s">
        <v>714</v>
      </c>
      <c r="M595" s="639">
        <v>45538</v>
      </c>
      <c r="N595" s="639">
        <v>45538</v>
      </c>
    </row>
    <row r="596" spans="1:14" s="317" customFormat="1" outlineLevel="2">
      <c r="A596" s="312" t="s">
        <v>669</v>
      </c>
      <c r="B596" s="312" t="s">
        <v>36</v>
      </c>
      <c r="C596" s="313" t="s">
        <v>360</v>
      </c>
      <c r="D596" s="312" t="s">
        <v>727</v>
      </c>
      <c r="E596" s="314" t="s">
        <v>695</v>
      </c>
      <c r="F596" s="312" t="s">
        <v>671</v>
      </c>
      <c r="G596" s="551" t="s">
        <v>1045</v>
      </c>
      <c r="H596" s="315">
        <v>2238555</v>
      </c>
      <c r="I596" s="316"/>
      <c r="J596" s="316"/>
      <c r="K596" s="315">
        <v>2238555</v>
      </c>
      <c r="L596" s="592" t="s">
        <v>714</v>
      </c>
      <c r="M596" s="639">
        <v>45550</v>
      </c>
      <c r="N596" s="639">
        <v>45550</v>
      </c>
    </row>
    <row r="597" spans="1:14" s="317" customFormat="1" outlineLevel="2">
      <c r="A597" s="312" t="s">
        <v>669</v>
      </c>
      <c r="B597" s="312" t="s">
        <v>36</v>
      </c>
      <c r="C597" s="313" t="s">
        <v>360</v>
      </c>
      <c r="D597" s="312" t="s">
        <v>727</v>
      </c>
      <c r="E597" s="314" t="s">
        <v>695</v>
      </c>
      <c r="F597" s="312" t="s">
        <v>671</v>
      </c>
      <c r="G597" s="551" t="s">
        <v>1046</v>
      </c>
      <c r="H597" s="315">
        <v>924438</v>
      </c>
      <c r="I597" s="316"/>
      <c r="J597" s="316"/>
      <c r="K597" s="315">
        <v>924438</v>
      </c>
      <c r="L597" s="592" t="s">
        <v>714</v>
      </c>
      <c r="M597" s="639">
        <v>45556</v>
      </c>
      <c r="N597" s="639">
        <v>45556</v>
      </c>
    </row>
    <row r="598" spans="1:14" s="317" customFormat="1" outlineLevel="2">
      <c r="A598" s="312" t="s">
        <v>669</v>
      </c>
      <c r="B598" s="312" t="s">
        <v>36</v>
      </c>
      <c r="C598" s="313" t="s">
        <v>360</v>
      </c>
      <c r="D598" s="312" t="s">
        <v>727</v>
      </c>
      <c r="E598" s="314" t="s">
        <v>695</v>
      </c>
      <c r="F598" s="312" t="s">
        <v>671</v>
      </c>
      <c r="G598" s="551" t="s">
        <v>1047</v>
      </c>
      <c r="H598" s="315">
        <v>6435495</v>
      </c>
      <c r="I598" s="316"/>
      <c r="J598" s="316"/>
      <c r="K598" s="315">
        <v>6435495</v>
      </c>
      <c r="L598" s="592" t="s">
        <v>714</v>
      </c>
      <c r="M598" s="639">
        <v>45568</v>
      </c>
      <c r="N598" s="639">
        <v>45568</v>
      </c>
    </row>
    <row r="599" spans="1:14" s="317" customFormat="1" outlineLevel="2">
      <c r="A599" s="312" t="s">
        <v>669</v>
      </c>
      <c r="B599" s="312" t="s">
        <v>36</v>
      </c>
      <c r="C599" s="313" t="s">
        <v>360</v>
      </c>
      <c r="D599" s="312" t="s">
        <v>727</v>
      </c>
      <c r="E599" s="314" t="s">
        <v>695</v>
      </c>
      <c r="F599" s="312" t="s">
        <v>671</v>
      </c>
      <c r="G599" s="551" t="s">
        <v>1048</v>
      </c>
      <c r="H599" s="315">
        <v>2238555</v>
      </c>
      <c r="I599" s="316"/>
      <c r="J599" s="316"/>
      <c r="K599" s="315">
        <v>2238555</v>
      </c>
      <c r="L599" s="592" t="s">
        <v>714</v>
      </c>
      <c r="M599" s="639">
        <v>45580</v>
      </c>
      <c r="N599" s="639">
        <v>45580</v>
      </c>
    </row>
    <row r="600" spans="1:14" s="317" customFormat="1" outlineLevel="2">
      <c r="A600" s="312" t="s">
        <v>669</v>
      </c>
      <c r="B600" s="312" t="s">
        <v>36</v>
      </c>
      <c r="C600" s="313" t="s">
        <v>360</v>
      </c>
      <c r="D600" s="312" t="s">
        <v>727</v>
      </c>
      <c r="E600" s="314" t="s">
        <v>695</v>
      </c>
      <c r="F600" s="312" t="s">
        <v>671</v>
      </c>
      <c r="G600" s="551" t="s">
        <v>1049</v>
      </c>
      <c r="H600" s="315">
        <v>894626</v>
      </c>
      <c r="I600" s="316"/>
      <c r="J600" s="316"/>
      <c r="K600" s="315">
        <v>894626</v>
      </c>
      <c r="L600" s="592" t="s">
        <v>714</v>
      </c>
      <c r="M600" s="639">
        <v>45586</v>
      </c>
      <c r="N600" s="639">
        <v>45586</v>
      </c>
    </row>
    <row r="601" spans="1:14" s="317" customFormat="1" ht="21" outlineLevel="1">
      <c r="A601" s="312"/>
      <c r="B601" s="447" t="s">
        <v>738</v>
      </c>
      <c r="C601" s="446"/>
      <c r="D601" s="312"/>
      <c r="E601" s="314"/>
      <c r="F601" s="312"/>
      <c r="G601" s="513"/>
      <c r="H601" s="315">
        <f>SUBTOTAL(9,H574:H600)</f>
        <v>87999284</v>
      </c>
      <c r="I601" s="316">
        <f>SUBTOTAL(9,I574:I600)</f>
        <v>0</v>
      </c>
      <c r="J601" s="316">
        <f>SUBTOTAL(9,J574:J600)</f>
        <v>0</v>
      </c>
      <c r="K601" s="315">
        <f>SUBTOTAL(9,K574:K600)</f>
        <v>87999284</v>
      </c>
      <c r="L601" s="592"/>
      <c r="M601" s="625"/>
      <c r="N601" s="625"/>
    </row>
    <row r="602" spans="1:14" s="280" customFormat="1" outlineLevel="2">
      <c r="A602" s="275" t="s">
        <v>669</v>
      </c>
      <c r="B602" s="275" t="s">
        <v>94</v>
      </c>
      <c r="C602" s="276" t="s">
        <v>651</v>
      </c>
      <c r="D602" s="275" t="s">
        <v>691</v>
      </c>
      <c r="E602" s="277" t="s">
        <v>695</v>
      </c>
      <c r="F602" s="275" t="s">
        <v>671</v>
      </c>
      <c r="G602" s="547" t="s">
        <v>931</v>
      </c>
      <c r="H602" s="278">
        <v>5992578</v>
      </c>
      <c r="I602" s="279"/>
      <c r="J602" s="279"/>
      <c r="K602" s="278">
        <v>5992578</v>
      </c>
      <c r="L602" s="593" t="s">
        <v>714</v>
      </c>
      <c r="M602" s="626">
        <v>45290</v>
      </c>
      <c r="N602" s="626">
        <v>45290</v>
      </c>
    </row>
    <row r="603" spans="1:14" s="280" customFormat="1" outlineLevel="1">
      <c r="A603" s="275"/>
      <c r="B603" s="448" t="s">
        <v>750</v>
      </c>
      <c r="C603" s="276"/>
      <c r="D603" s="275"/>
      <c r="E603" s="277"/>
      <c r="F603" s="275"/>
      <c r="G603" s="514"/>
      <c r="H603" s="278">
        <f>SUBTOTAL(9,H602:H602)</f>
        <v>5992578</v>
      </c>
      <c r="I603" s="279">
        <f>SUBTOTAL(9,I602:I602)</f>
        <v>0</v>
      </c>
      <c r="J603" s="279">
        <f>SUBTOTAL(9,J602:J602)</f>
        <v>0</v>
      </c>
      <c r="K603" s="278">
        <f>SUBTOTAL(9,K602:K602)</f>
        <v>5992578</v>
      </c>
      <c r="L603" s="593"/>
      <c r="M603" s="626"/>
      <c r="N603" s="626"/>
    </row>
    <row r="604" spans="1:14" s="286" customFormat="1" outlineLevel="2">
      <c r="A604" s="281" t="s">
        <v>669</v>
      </c>
      <c r="B604" s="281" t="s">
        <v>90</v>
      </c>
      <c r="C604" s="282" t="s">
        <v>494</v>
      </c>
      <c r="D604" s="281" t="s">
        <v>497</v>
      </c>
      <c r="E604" s="283" t="s">
        <v>695</v>
      </c>
      <c r="F604" s="281" t="s">
        <v>671</v>
      </c>
      <c r="G604" s="548" t="s">
        <v>932</v>
      </c>
      <c r="H604" s="284">
        <v>3619843</v>
      </c>
      <c r="I604" s="285"/>
      <c r="J604" s="285"/>
      <c r="K604" s="284">
        <v>3619843</v>
      </c>
      <c r="L604" s="594" t="s">
        <v>714</v>
      </c>
      <c r="M604" s="627">
        <v>40907</v>
      </c>
      <c r="N604" s="627">
        <v>45777</v>
      </c>
    </row>
    <row r="605" spans="1:14" s="286" customFormat="1" outlineLevel="2">
      <c r="A605" s="281" t="s">
        <v>669</v>
      </c>
      <c r="B605" s="281" t="s">
        <v>90</v>
      </c>
      <c r="C605" s="282" t="s">
        <v>494</v>
      </c>
      <c r="D605" s="281" t="s">
        <v>497</v>
      </c>
      <c r="E605" s="283" t="s">
        <v>695</v>
      </c>
      <c r="F605" s="281" t="s">
        <v>671</v>
      </c>
      <c r="G605" s="548" t="s">
        <v>933</v>
      </c>
      <c r="H605" s="284">
        <v>2270488</v>
      </c>
      <c r="I605" s="285"/>
      <c r="J605" s="285"/>
      <c r="K605" s="284">
        <v>2270488</v>
      </c>
      <c r="L605" s="594" t="s">
        <v>714</v>
      </c>
      <c r="M605" s="627">
        <v>40939</v>
      </c>
      <c r="N605" s="627">
        <v>45777</v>
      </c>
    </row>
    <row r="606" spans="1:14" s="286" customFormat="1" outlineLevel="2">
      <c r="A606" s="281" t="s">
        <v>669</v>
      </c>
      <c r="B606" s="281" t="s">
        <v>90</v>
      </c>
      <c r="C606" s="282" t="s">
        <v>494</v>
      </c>
      <c r="D606" s="281" t="s">
        <v>497</v>
      </c>
      <c r="E606" s="283" t="s">
        <v>695</v>
      </c>
      <c r="F606" s="281" t="s">
        <v>671</v>
      </c>
      <c r="G606" s="548" t="s">
        <v>934</v>
      </c>
      <c r="H606" s="284">
        <v>2398911</v>
      </c>
      <c r="I606" s="285"/>
      <c r="J606" s="285"/>
      <c r="K606" s="284">
        <v>2398911</v>
      </c>
      <c r="L606" s="594" t="s">
        <v>714</v>
      </c>
      <c r="M606" s="627">
        <v>40968</v>
      </c>
      <c r="N606" s="627">
        <v>45777</v>
      </c>
    </row>
    <row r="607" spans="1:14" s="286" customFormat="1" outlineLevel="2">
      <c r="A607" s="281" t="s">
        <v>669</v>
      </c>
      <c r="B607" s="281" t="s">
        <v>90</v>
      </c>
      <c r="C607" s="282" t="s">
        <v>494</v>
      </c>
      <c r="D607" s="281" t="s">
        <v>497</v>
      </c>
      <c r="E607" s="283" t="s">
        <v>695</v>
      </c>
      <c r="F607" s="281" t="s">
        <v>671</v>
      </c>
      <c r="G607" s="548" t="s">
        <v>935</v>
      </c>
      <c r="H607" s="284">
        <v>3070753</v>
      </c>
      <c r="I607" s="285"/>
      <c r="J607" s="285"/>
      <c r="K607" s="284">
        <v>3070753</v>
      </c>
      <c r="L607" s="594" t="s">
        <v>714</v>
      </c>
      <c r="M607" s="627">
        <v>40988</v>
      </c>
      <c r="N607" s="627">
        <v>45777</v>
      </c>
    </row>
    <row r="608" spans="1:14" s="286" customFormat="1" outlineLevel="2">
      <c r="A608" s="281" t="s">
        <v>669</v>
      </c>
      <c r="B608" s="281" t="s">
        <v>90</v>
      </c>
      <c r="C608" s="282" t="s">
        <v>494</v>
      </c>
      <c r="D608" s="281" t="s">
        <v>497</v>
      </c>
      <c r="E608" s="283" t="s">
        <v>695</v>
      </c>
      <c r="F608" s="281" t="s">
        <v>671</v>
      </c>
      <c r="G608" s="548" t="s">
        <v>936</v>
      </c>
      <c r="H608" s="284">
        <v>3135461</v>
      </c>
      <c r="I608" s="285"/>
      <c r="J608" s="285"/>
      <c r="K608" s="284">
        <v>3135461</v>
      </c>
      <c r="L608" s="594" t="s">
        <v>714</v>
      </c>
      <c r="M608" s="627">
        <v>41029</v>
      </c>
      <c r="N608" s="627">
        <v>45777</v>
      </c>
    </row>
    <row r="609" spans="1:14" s="286" customFormat="1" outlineLevel="2">
      <c r="A609" s="281" t="s">
        <v>669</v>
      </c>
      <c r="B609" s="281" t="s">
        <v>90</v>
      </c>
      <c r="C609" s="282" t="s">
        <v>494</v>
      </c>
      <c r="D609" s="281" t="s">
        <v>497</v>
      </c>
      <c r="E609" s="283" t="s">
        <v>695</v>
      </c>
      <c r="F609" s="281" t="s">
        <v>671</v>
      </c>
      <c r="G609" s="548" t="s">
        <v>937</v>
      </c>
      <c r="H609" s="284">
        <v>3118429</v>
      </c>
      <c r="I609" s="285"/>
      <c r="J609" s="285"/>
      <c r="K609" s="284">
        <v>3118429</v>
      </c>
      <c r="L609" s="594" t="s">
        <v>714</v>
      </c>
      <c r="M609" s="627">
        <v>41060</v>
      </c>
      <c r="N609" s="627">
        <v>45777</v>
      </c>
    </row>
    <row r="610" spans="1:14" s="286" customFormat="1" outlineLevel="2">
      <c r="A610" s="281" t="s">
        <v>669</v>
      </c>
      <c r="B610" s="281" t="s">
        <v>90</v>
      </c>
      <c r="C610" s="282" t="s">
        <v>494</v>
      </c>
      <c r="D610" s="281" t="s">
        <v>497</v>
      </c>
      <c r="E610" s="283" t="s">
        <v>695</v>
      </c>
      <c r="F610" s="281" t="s">
        <v>671</v>
      </c>
      <c r="G610" s="548" t="s">
        <v>938</v>
      </c>
      <c r="H610" s="284">
        <v>3101398</v>
      </c>
      <c r="I610" s="285"/>
      <c r="J610" s="285"/>
      <c r="K610" s="284">
        <v>3101398</v>
      </c>
      <c r="L610" s="594" t="s">
        <v>714</v>
      </c>
      <c r="M610" s="627">
        <v>41090</v>
      </c>
      <c r="N610" s="627">
        <v>45777</v>
      </c>
    </row>
    <row r="611" spans="1:14" s="286" customFormat="1" outlineLevel="2">
      <c r="A611" s="281" t="s">
        <v>669</v>
      </c>
      <c r="B611" s="281" t="s">
        <v>90</v>
      </c>
      <c r="C611" s="282" t="s">
        <v>494</v>
      </c>
      <c r="D611" s="281" t="s">
        <v>497</v>
      </c>
      <c r="E611" s="283" t="s">
        <v>695</v>
      </c>
      <c r="F611" s="281" t="s">
        <v>671</v>
      </c>
      <c r="G611" s="548" t="s">
        <v>939</v>
      </c>
      <c r="H611" s="284">
        <v>3125241</v>
      </c>
      <c r="I611" s="285"/>
      <c r="J611" s="285"/>
      <c r="K611" s="284">
        <v>3125241</v>
      </c>
      <c r="L611" s="594" t="s">
        <v>714</v>
      </c>
      <c r="M611" s="627">
        <v>41121</v>
      </c>
      <c r="N611" s="627">
        <v>45777</v>
      </c>
    </row>
    <row r="612" spans="1:14" s="286" customFormat="1" outlineLevel="2">
      <c r="A612" s="281" t="s">
        <v>669</v>
      </c>
      <c r="B612" s="281" t="s">
        <v>90</v>
      </c>
      <c r="C612" s="282" t="s">
        <v>494</v>
      </c>
      <c r="D612" s="281" t="s">
        <v>497</v>
      </c>
      <c r="E612" s="283" t="s">
        <v>695</v>
      </c>
      <c r="F612" s="281" t="s">
        <v>671</v>
      </c>
      <c r="G612" s="548" t="s">
        <v>940</v>
      </c>
      <c r="H612" s="284">
        <v>3097994</v>
      </c>
      <c r="I612" s="285"/>
      <c r="J612" s="285"/>
      <c r="K612" s="284">
        <v>3097994</v>
      </c>
      <c r="L612" s="594" t="s">
        <v>714</v>
      </c>
      <c r="M612" s="627">
        <v>41152</v>
      </c>
      <c r="N612" s="627">
        <v>45777</v>
      </c>
    </row>
    <row r="613" spans="1:14" s="286" customFormat="1" outlineLevel="2">
      <c r="A613" s="281" t="s">
        <v>669</v>
      </c>
      <c r="B613" s="281" t="s">
        <v>90</v>
      </c>
      <c r="C613" s="282" t="s">
        <v>494</v>
      </c>
      <c r="D613" s="281" t="s">
        <v>497</v>
      </c>
      <c r="E613" s="283" t="s">
        <v>695</v>
      </c>
      <c r="F613" s="281" t="s">
        <v>671</v>
      </c>
      <c r="G613" s="548" t="s">
        <v>941</v>
      </c>
      <c r="H613" s="284">
        <v>469065</v>
      </c>
      <c r="I613" s="285"/>
      <c r="J613" s="285"/>
      <c r="K613" s="284">
        <v>469065</v>
      </c>
      <c r="L613" s="594" t="s">
        <v>714</v>
      </c>
      <c r="M613" s="627">
        <v>41182</v>
      </c>
      <c r="N613" s="627">
        <v>45777</v>
      </c>
    </row>
    <row r="614" spans="1:14" s="286" customFormat="1" outlineLevel="2">
      <c r="A614" s="281" t="s">
        <v>669</v>
      </c>
      <c r="B614" s="281" t="s">
        <v>90</v>
      </c>
      <c r="C614" s="282" t="s">
        <v>494</v>
      </c>
      <c r="D614" s="281" t="s">
        <v>497</v>
      </c>
      <c r="E614" s="283" t="s">
        <v>695</v>
      </c>
      <c r="F614" s="281" t="s">
        <v>671</v>
      </c>
      <c r="G614" s="548" t="s">
        <v>942</v>
      </c>
      <c r="H614" s="284">
        <v>832149</v>
      </c>
      <c r="I614" s="285"/>
      <c r="J614" s="285"/>
      <c r="K614" s="284">
        <v>832149</v>
      </c>
      <c r="L614" s="594" t="s">
        <v>714</v>
      </c>
      <c r="M614" s="627">
        <v>41213</v>
      </c>
      <c r="N614" s="627">
        <v>45777</v>
      </c>
    </row>
    <row r="615" spans="1:14" s="286" customFormat="1" outlineLevel="2">
      <c r="A615" s="281" t="s">
        <v>669</v>
      </c>
      <c r="B615" s="281" t="s">
        <v>90</v>
      </c>
      <c r="C615" s="282" t="s">
        <v>494</v>
      </c>
      <c r="D615" s="281" t="s">
        <v>497</v>
      </c>
      <c r="E615" s="283" t="s">
        <v>695</v>
      </c>
      <c r="F615" s="281" t="s">
        <v>671</v>
      </c>
      <c r="G615" s="548" t="s">
        <v>943</v>
      </c>
      <c r="H615" s="284">
        <v>843270</v>
      </c>
      <c r="I615" s="285"/>
      <c r="J615" s="285"/>
      <c r="K615" s="284">
        <v>843270</v>
      </c>
      <c r="L615" s="594" t="s">
        <v>714</v>
      </c>
      <c r="M615" s="627">
        <v>41243</v>
      </c>
      <c r="N615" s="627">
        <v>45777</v>
      </c>
    </row>
    <row r="616" spans="1:14" s="286" customFormat="1" outlineLevel="2">
      <c r="A616" s="281" t="s">
        <v>669</v>
      </c>
      <c r="B616" s="281" t="s">
        <v>90</v>
      </c>
      <c r="C616" s="282" t="s">
        <v>494</v>
      </c>
      <c r="D616" s="281" t="s">
        <v>497</v>
      </c>
      <c r="E616" s="283" t="s">
        <v>695</v>
      </c>
      <c r="F616" s="281" t="s">
        <v>671</v>
      </c>
      <c r="G616" s="548" t="s">
        <v>944</v>
      </c>
      <c r="H616" s="284">
        <v>826590</v>
      </c>
      <c r="I616" s="285"/>
      <c r="J616" s="285"/>
      <c r="K616" s="284">
        <v>826590</v>
      </c>
      <c r="L616" s="594" t="s">
        <v>714</v>
      </c>
      <c r="M616" s="627">
        <v>41274</v>
      </c>
      <c r="N616" s="627">
        <v>45777</v>
      </c>
    </row>
    <row r="617" spans="1:14" s="286" customFormat="1" outlineLevel="2">
      <c r="A617" s="281" t="s">
        <v>669</v>
      </c>
      <c r="B617" s="281" t="s">
        <v>90</v>
      </c>
      <c r="C617" s="282" t="s">
        <v>494</v>
      </c>
      <c r="D617" s="281" t="s">
        <v>497</v>
      </c>
      <c r="E617" s="283" t="s">
        <v>695</v>
      </c>
      <c r="F617" s="281" t="s">
        <v>671</v>
      </c>
      <c r="G617" s="548" t="s">
        <v>945</v>
      </c>
      <c r="H617" s="284">
        <v>1168479</v>
      </c>
      <c r="I617" s="285"/>
      <c r="J617" s="285"/>
      <c r="K617" s="284">
        <v>1168479</v>
      </c>
      <c r="L617" s="594" t="s">
        <v>714</v>
      </c>
      <c r="M617" s="627">
        <v>41305</v>
      </c>
      <c r="N617" s="627">
        <v>45777</v>
      </c>
    </row>
    <row r="618" spans="1:14" s="286" customFormat="1" outlineLevel="2">
      <c r="A618" s="281" t="s">
        <v>669</v>
      </c>
      <c r="B618" s="281" t="s">
        <v>90</v>
      </c>
      <c r="C618" s="282" t="s">
        <v>494</v>
      </c>
      <c r="D618" s="281" t="s">
        <v>497</v>
      </c>
      <c r="E618" s="283" t="s">
        <v>695</v>
      </c>
      <c r="F618" s="281" t="s">
        <v>671</v>
      </c>
      <c r="G618" s="548" t="s">
        <v>946</v>
      </c>
      <c r="H618" s="284">
        <v>1134033</v>
      </c>
      <c r="I618" s="285"/>
      <c r="J618" s="285"/>
      <c r="K618" s="284">
        <v>1134033</v>
      </c>
      <c r="L618" s="594" t="s">
        <v>714</v>
      </c>
      <c r="M618" s="627">
        <v>41333</v>
      </c>
      <c r="N618" s="627">
        <v>45777</v>
      </c>
    </row>
    <row r="619" spans="1:14" s="286" customFormat="1" outlineLevel="2">
      <c r="A619" s="281" t="s">
        <v>669</v>
      </c>
      <c r="B619" s="281" t="s">
        <v>90</v>
      </c>
      <c r="C619" s="282" t="s">
        <v>494</v>
      </c>
      <c r="D619" s="281" t="s">
        <v>497</v>
      </c>
      <c r="E619" s="283" t="s">
        <v>695</v>
      </c>
      <c r="F619" s="281" t="s">
        <v>671</v>
      </c>
      <c r="G619" s="548" t="s">
        <v>947</v>
      </c>
      <c r="H619" s="284">
        <v>1230666</v>
      </c>
      <c r="I619" s="285"/>
      <c r="J619" s="285"/>
      <c r="K619" s="284">
        <v>1230666</v>
      </c>
      <c r="L619" s="594" t="s">
        <v>714</v>
      </c>
      <c r="M619" s="627">
        <v>41364</v>
      </c>
      <c r="N619" s="627">
        <v>45777</v>
      </c>
    </row>
    <row r="620" spans="1:14" s="286" customFormat="1" outlineLevel="2">
      <c r="A620" s="281" t="s">
        <v>669</v>
      </c>
      <c r="B620" s="281" t="s">
        <v>90</v>
      </c>
      <c r="C620" s="282" t="s">
        <v>494</v>
      </c>
      <c r="D620" s="281" t="s">
        <v>497</v>
      </c>
      <c r="E620" s="283" t="s">
        <v>695</v>
      </c>
      <c r="F620" s="281" t="s">
        <v>671</v>
      </c>
      <c r="G620" s="548" t="s">
        <v>936</v>
      </c>
      <c r="H620" s="284">
        <v>1358684</v>
      </c>
      <c r="I620" s="285"/>
      <c r="J620" s="285"/>
      <c r="K620" s="284">
        <v>1358684</v>
      </c>
      <c r="L620" s="594" t="s">
        <v>714</v>
      </c>
      <c r="M620" s="627">
        <v>41394</v>
      </c>
      <c r="N620" s="627">
        <v>45777</v>
      </c>
    </row>
    <row r="621" spans="1:14" s="286" customFormat="1" outlineLevel="2">
      <c r="A621" s="281" t="s">
        <v>669</v>
      </c>
      <c r="B621" s="281" t="s">
        <v>90</v>
      </c>
      <c r="C621" s="282" t="s">
        <v>494</v>
      </c>
      <c r="D621" s="281" t="s">
        <v>497</v>
      </c>
      <c r="E621" s="283" t="s">
        <v>695</v>
      </c>
      <c r="F621" s="281" t="s">
        <v>671</v>
      </c>
      <c r="G621" s="548" t="s">
        <v>948</v>
      </c>
      <c r="H621" s="284">
        <v>1332901</v>
      </c>
      <c r="I621" s="285"/>
      <c r="J621" s="285"/>
      <c r="K621" s="284">
        <v>1332901</v>
      </c>
      <c r="L621" s="594" t="s">
        <v>714</v>
      </c>
      <c r="M621" s="627">
        <v>41425</v>
      </c>
      <c r="N621" s="627">
        <v>45777</v>
      </c>
    </row>
    <row r="622" spans="1:14" s="286" customFormat="1" outlineLevel="2">
      <c r="A622" s="281" t="s">
        <v>669</v>
      </c>
      <c r="B622" s="281" t="s">
        <v>90</v>
      </c>
      <c r="C622" s="282" t="s">
        <v>494</v>
      </c>
      <c r="D622" s="281" t="s">
        <v>497</v>
      </c>
      <c r="E622" s="283" t="s">
        <v>695</v>
      </c>
      <c r="F622" s="281" t="s">
        <v>671</v>
      </c>
      <c r="G622" s="548" t="s">
        <v>949</v>
      </c>
      <c r="H622" s="284">
        <v>1152165</v>
      </c>
      <c r="I622" s="285"/>
      <c r="J622" s="285"/>
      <c r="K622" s="284">
        <v>1152165</v>
      </c>
      <c r="L622" s="594" t="s">
        <v>714</v>
      </c>
      <c r="M622" s="627">
        <v>41455</v>
      </c>
      <c r="N622" s="627">
        <v>45777</v>
      </c>
    </row>
    <row r="623" spans="1:14" s="286" customFormat="1" outlineLevel="2">
      <c r="A623" s="281" t="s">
        <v>669</v>
      </c>
      <c r="B623" s="281" t="s">
        <v>90</v>
      </c>
      <c r="C623" s="282" t="s">
        <v>494</v>
      </c>
      <c r="D623" s="281" t="s">
        <v>497</v>
      </c>
      <c r="E623" s="283" t="s">
        <v>695</v>
      </c>
      <c r="F623" s="281" t="s">
        <v>671</v>
      </c>
      <c r="G623" s="548" t="s">
        <v>950</v>
      </c>
      <c r="H623" s="284">
        <v>1162524</v>
      </c>
      <c r="I623" s="285"/>
      <c r="J623" s="285"/>
      <c r="K623" s="284">
        <v>1162524</v>
      </c>
      <c r="L623" s="594" t="s">
        <v>714</v>
      </c>
      <c r="M623" s="627">
        <v>41486</v>
      </c>
      <c r="N623" s="627">
        <v>45777</v>
      </c>
    </row>
    <row r="624" spans="1:14" s="286" customFormat="1" outlineLevel="2">
      <c r="A624" s="281" t="s">
        <v>669</v>
      </c>
      <c r="B624" s="281" t="s">
        <v>90</v>
      </c>
      <c r="C624" s="282" t="s">
        <v>494</v>
      </c>
      <c r="D624" s="281" t="s">
        <v>497</v>
      </c>
      <c r="E624" s="283" t="s">
        <v>695</v>
      </c>
      <c r="F624" s="281" t="s">
        <v>671</v>
      </c>
      <c r="G624" s="548" t="s">
        <v>951</v>
      </c>
      <c r="H624" s="284">
        <v>1159564</v>
      </c>
      <c r="I624" s="285"/>
      <c r="J624" s="285"/>
      <c r="K624" s="284">
        <v>1159564</v>
      </c>
      <c r="L624" s="594" t="s">
        <v>714</v>
      </c>
      <c r="M624" s="627">
        <v>41517</v>
      </c>
      <c r="N624" s="627">
        <v>45777</v>
      </c>
    </row>
    <row r="625" spans="1:14" s="286" customFormat="1" outlineLevel="2">
      <c r="A625" s="281" t="s">
        <v>669</v>
      </c>
      <c r="B625" s="281" t="s">
        <v>90</v>
      </c>
      <c r="C625" s="282" t="s">
        <v>494</v>
      </c>
      <c r="D625" s="281" t="s">
        <v>497</v>
      </c>
      <c r="E625" s="283" t="s">
        <v>695</v>
      </c>
      <c r="F625" s="281" t="s">
        <v>671</v>
      </c>
      <c r="G625" s="548" t="s">
        <v>952</v>
      </c>
      <c r="H625" s="284">
        <v>1162524</v>
      </c>
      <c r="I625" s="285"/>
      <c r="J625" s="285"/>
      <c r="K625" s="284">
        <v>1162524</v>
      </c>
      <c r="L625" s="594" t="s">
        <v>714</v>
      </c>
      <c r="M625" s="627">
        <v>41547</v>
      </c>
      <c r="N625" s="627">
        <v>45777</v>
      </c>
    </row>
    <row r="626" spans="1:14" s="286" customFormat="1" outlineLevel="2">
      <c r="A626" s="281" t="s">
        <v>669</v>
      </c>
      <c r="B626" s="281" t="s">
        <v>90</v>
      </c>
      <c r="C626" s="282" t="s">
        <v>494</v>
      </c>
      <c r="D626" s="281" t="s">
        <v>497</v>
      </c>
      <c r="E626" s="283" t="s">
        <v>695</v>
      </c>
      <c r="F626" s="281" t="s">
        <v>671</v>
      </c>
      <c r="G626" s="548" t="s">
        <v>953</v>
      </c>
      <c r="H626" s="284">
        <v>1162524</v>
      </c>
      <c r="I626" s="285"/>
      <c r="J626" s="285"/>
      <c r="K626" s="284">
        <v>1162524</v>
      </c>
      <c r="L626" s="594" t="s">
        <v>714</v>
      </c>
      <c r="M626" s="627">
        <v>41578</v>
      </c>
      <c r="N626" s="627">
        <v>45777</v>
      </c>
    </row>
    <row r="627" spans="1:14" s="286" customFormat="1" outlineLevel="2">
      <c r="A627" s="281" t="s">
        <v>669</v>
      </c>
      <c r="B627" s="281" t="s">
        <v>90</v>
      </c>
      <c r="C627" s="282" t="s">
        <v>494</v>
      </c>
      <c r="D627" s="281" t="s">
        <v>497</v>
      </c>
      <c r="E627" s="283" t="s">
        <v>695</v>
      </c>
      <c r="F627" s="281" t="s">
        <v>671</v>
      </c>
      <c r="G627" s="548" t="s">
        <v>954</v>
      </c>
      <c r="H627" s="284">
        <v>1161045</v>
      </c>
      <c r="I627" s="285"/>
      <c r="J627" s="285"/>
      <c r="K627" s="284">
        <v>1161045</v>
      </c>
      <c r="L627" s="594" t="s">
        <v>714</v>
      </c>
      <c r="M627" s="627">
        <v>41608</v>
      </c>
      <c r="N627" s="627">
        <v>45777</v>
      </c>
    </row>
    <row r="628" spans="1:14" s="286" customFormat="1" outlineLevel="2">
      <c r="A628" s="281" t="s">
        <v>669</v>
      </c>
      <c r="B628" s="281" t="s">
        <v>90</v>
      </c>
      <c r="C628" s="282" t="s">
        <v>494</v>
      </c>
      <c r="D628" s="281" t="s">
        <v>497</v>
      </c>
      <c r="E628" s="283" t="s">
        <v>695</v>
      </c>
      <c r="F628" s="281" t="s">
        <v>671</v>
      </c>
      <c r="G628" s="548" t="s">
        <v>955</v>
      </c>
      <c r="H628" s="284">
        <v>1164005</v>
      </c>
      <c r="I628" s="285"/>
      <c r="J628" s="285"/>
      <c r="K628" s="284">
        <v>1164005</v>
      </c>
      <c r="L628" s="594" t="s">
        <v>714</v>
      </c>
      <c r="M628" s="627">
        <v>41639</v>
      </c>
      <c r="N628" s="627">
        <v>45777</v>
      </c>
    </row>
    <row r="629" spans="1:14" s="286" customFormat="1" outlineLevel="2">
      <c r="A629" s="281" t="s">
        <v>669</v>
      </c>
      <c r="B629" s="281" t="s">
        <v>90</v>
      </c>
      <c r="C629" s="282" t="s">
        <v>494</v>
      </c>
      <c r="D629" s="281" t="s">
        <v>497</v>
      </c>
      <c r="E629" s="283" t="s">
        <v>695</v>
      </c>
      <c r="F629" s="281" t="s">
        <v>671</v>
      </c>
      <c r="G629" s="548" t="s">
        <v>956</v>
      </c>
      <c r="H629" s="284">
        <v>1158084</v>
      </c>
      <c r="I629" s="285"/>
      <c r="J629" s="285"/>
      <c r="K629" s="284">
        <v>1158084</v>
      </c>
      <c r="L629" s="594" t="s">
        <v>714</v>
      </c>
      <c r="M629" s="627">
        <v>41670</v>
      </c>
      <c r="N629" s="627">
        <v>45777</v>
      </c>
    </row>
    <row r="630" spans="1:14" s="286" customFormat="1" outlineLevel="2">
      <c r="A630" s="281" t="s">
        <v>669</v>
      </c>
      <c r="B630" s="281" t="s">
        <v>90</v>
      </c>
      <c r="C630" s="282" t="s">
        <v>494</v>
      </c>
      <c r="D630" s="281" t="s">
        <v>497</v>
      </c>
      <c r="E630" s="283" t="s">
        <v>695</v>
      </c>
      <c r="F630" s="281" t="s">
        <v>671</v>
      </c>
      <c r="G630" s="548" t="s">
        <v>957</v>
      </c>
      <c r="H630" s="284">
        <v>1149205</v>
      </c>
      <c r="I630" s="285"/>
      <c r="J630" s="285"/>
      <c r="K630" s="284">
        <v>1149205</v>
      </c>
      <c r="L630" s="594" t="s">
        <v>714</v>
      </c>
      <c r="M630" s="627">
        <v>41698</v>
      </c>
      <c r="N630" s="627">
        <v>45777</v>
      </c>
    </row>
    <row r="631" spans="1:14" s="286" customFormat="1" outlineLevel="2">
      <c r="A631" s="281" t="s">
        <v>669</v>
      </c>
      <c r="B631" s="281" t="s">
        <v>90</v>
      </c>
      <c r="C631" s="282" t="s">
        <v>494</v>
      </c>
      <c r="D631" s="281" t="s">
        <v>497</v>
      </c>
      <c r="E631" s="283" t="s">
        <v>695</v>
      </c>
      <c r="F631" s="281" t="s">
        <v>671</v>
      </c>
      <c r="G631" s="548" t="s">
        <v>958</v>
      </c>
      <c r="H631" s="284">
        <v>1137369</v>
      </c>
      <c r="I631" s="285"/>
      <c r="J631" s="285"/>
      <c r="K631" s="284">
        <v>1137369</v>
      </c>
      <c r="L631" s="594" t="s">
        <v>714</v>
      </c>
      <c r="M631" s="627">
        <v>41729</v>
      </c>
      <c r="N631" s="627">
        <v>45777</v>
      </c>
    </row>
    <row r="632" spans="1:14" s="286" customFormat="1" outlineLevel="2">
      <c r="A632" s="281" t="s">
        <v>669</v>
      </c>
      <c r="B632" s="281" t="s">
        <v>90</v>
      </c>
      <c r="C632" s="282" t="s">
        <v>494</v>
      </c>
      <c r="D632" s="281" t="s">
        <v>497</v>
      </c>
      <c r="E632" s="283" t="s">
        <v>695</v>
      </c>
      <c r="F632" s="281" t="s">
        <v>671</v>
      </c>
      <c r="G632" s="548" t="s">
        <v>959</v>
      </c>
      <c r="H632" s="284">
        <v>1122578</v>
      </c>
      <c r="I632" s="285"/>
      <c r="J632" s="285"/>
      <c r="K632" s="284">
        <v>1122578</v>
      </c>
      <c r="L632" s="594" t="s">
        <v>714</v>
      </c>
      <c r="M632" s="627">
        <v>41759</v>
      </c>
      <c r="N632" s="627">
        <v>45777</v>
      </c>
    </row>
    <row r="633" spans="1:14" s="286" customFormat="1" outlineLevel="2">
      <c r="A633" s="281" t="s">
        <v>669</v>
      </c>
      <c r="B633" s="281" t="s">
        <v>90</v>
      </c>
      <c r="C633" s="282" t="s">
        <v>494</v>
      </c>
      <c r="D633" s="281" t="s">
        <v>497</v>
      </c>
      <c r="E633" s="283" t="s">
        <v>695</v>
      </c>
      <c r="F633" s="281" t="s">
        <v>671</v>
      </c>
      <c r="G633" s="548" t="s">
        <v>960</v>
      </c>
      <c r="H633" s="284">
        <v>1127015</v>
      </c>
      <c r="I633" s="285"/>
      <c r="J633" s="285"/>
      <c r="K633" s="284">
        <v>1127015</v>
      </c>
      <c r="L633" s="594" t="s">
        <v>714</v>
      </c>
      <c r="M633" s="627">
        <v>41790</v>
      </c>
      <c r="N633" s="627">
        <v>45777</v>
      </c>
    </row>
    <row r="634" spans="1:14" s="286" customFormat="1" outlineLevel="2">
      <c r="A634" s="281" t="s">
        <v>669</v>
      </c>
      <c r="B634" s="281" t="s">
        <v>90</v>
      </c>
      <c r="C634" s="282" t="s">
        <v>494</v>
      </c>
      <c r="D634" s="281" t="s">
        <v>497</v>
      </c>
      <c r="E634" s="283" t="s">
        <v>695</v>
      </c>
      <c r="F634" s="281" t="s">
        <v>671</v>
      </c>
      <c r="G634" s="548" t="s">
        <v>961</v>
      </c>
      <c r="H634" s="284">
        <v>1155124</v>
      </c>
      <c r="I634" s="285"/>
      <c r="J634" s="285"/>
      <c r="K634" s="284">
        <v>1155124</v>
      </c>
      <c r="L634" s="594" t="s">
        <v>714</v>
      </c>
      <c r="M634" s="627">
        <v>41820</v>
      </c>
      <c r="N634" s="627">
        <v>45777</v>
      </c>
    </row>
    <row r="635" spans="1:14" s="286" customFormat="1" outlineLevel="2">
      <c r="A635" s="281" t="s">
        <v>669</v>
      </c>
      <c r="B635" s="281" t="s">
        <v>90</v>
      </c>
      <c r="C635" s="282" t="s">
        <v>494</v>
      </c>
      <c r="D635" s="281" t="s">
        <v>497</v>
      </c>
      <c r="E635" s="283" t="s">
        <v>695</v>
      </c>
      <c r="F635" s="281" t="s">
        <v>671</v>
      </c>
      <c r="G635" s="548" t="s">
        <v>962</v>
      </c>
      <c r="H635" s="284">
        <v>1162524</v>
      </c>
      <c r="I635" s="285"/>
      <c r="J635" s="285"/>
      <c r="K635" s="284">
        <v>1162524</v>
      </c>
      <c r="L635" s="594" t="s">
        <v>714</v>
      </c>
      <c r="M635" s="627">
        <v>41851</v>
      </c>
      <c r="N635" s="627">
        <v>45777</v>
      </c>
    </row>
    <row r="636" spans="1:14" s="286" customFormat="1" outlineLevel="2">
      <c r="A636" s="281" t="s">
        <v>669</v>
      </c>
      <c r="B636" s="281" t="s">
        <v>90</v>
      </c>
      <c r="C636" s="282" t="s">
        <v>494</v>
      </c>
      <c r="D636" s="281" t="s">
        <v>497</v>
      </c>
      <c r="E636" s="283" t="s">
        <v>695</v>
      </c>
      <c r="F636" s="281" t="s">
        <v>671</v>
      </c>
      <c r="G636" s="548" t="s">
        <v>963</v>
      </c>
      <c r="H636" s="284">
        <v>1166965</v>
      </c>
      <c r="I636" s="285"/>
      <c r="J636" s="285"/>
      <c r="K636" s="284">
        <v>1166965</v>
      </c>
      <c r="L636" s="594" t="s">
        <v>714</v>
      </c>
      <c r="M636" s="627">
        <v>41882</v>
      </c>
      <c r="N636" s="627">
        <v>45777</v>
      </c>
    </row>
    <row r="637" spans="1:14" s="286" customFormat="1" outlineLevel="2">
      <c r="A637" s="281" t="s">
        <v>669</v>
      </c>
      <c r="B637" s="281" t="s">
        <v>90</v>
      </c>
      <c r="C637" s="282" t="s">
        <v>494</v>
      </c>
      <c r="D637" s="281" t="s">
        <v>497</v>
      </c>
      <c r="E637" s="283" t="s">
        <v>695</v>
      </c>
      <c r="F637" s="281" t="s">
        <v>671</v>
      </c>
      <c r="G637" s="548" t="s">
        <v>964</v>
      </c>
      <c r="H637" s="284">
        <v>1203989</v>
      </c>
      <c r="I637" s="285"/>
      <c r="J637" s="285"/>
      <c r="K637" s="284">
        <v>1203989</v>
      </c>
      <c r="L637" s="594" t="s">
        <v>714</v>
      </c>
      <c r="M637" s="627">
        <v>41912</v>
      </c>
      <c r="N637" s="627">
        <v>45777</v>
      </c>
    </row>
    <row r="638" spans="1:14" s="286" customFormat="1" outlineLevel="2">
      <c r="A638" s="281" t="s">
        <v>669</v>
      </c>
      <c r="B638" s="281" t="s">
        <v>90</v>
      </c>
      <c r="C638" s="282" t="s">
        <v>494</v>
      </c>
      <c r="D638" s="281" t="s">
        <v>497</v>
      </c>
      <c r="E638" s="283" t="s">
        <v>695</v>
      </c>
      <c r="F638" s="281" t="s">
        <v>671</v>
      </c>
      <c r="G638" s="548" t="s">
        <v>965</v>
      </c>
      <c r="H638" s="284">
        <v>1211398</v>
      </c>
      <c r="I638" s="285"/>
      <c r="J638" s="285"/>
      <c r="K638" s="284">
        <v>1211398</v>
      </c>
      <c r="L638" s="594" t="s">
        <v>714</v>
      </c>
      <c r="M638" s="627">
        <v>41943</v>
      </c>
      <c r="N638" s="627">
        <v>45777</v>
      </c>
    </row>
    <row r="639" spans="1:14" s="286" customFormat="1" outlineLevel="2">
      <c r="A639" s="281" t="s">
        <v>669</v>
      </c>
      <c r="B639" s="281" t="s">
        <v>90</v>
      </c>
      <c r="C639" s="282" t="s">
        <v>494</v>
      </c>
      <c r="D639" s="281" t="s">
        <v>497</v>
      </c>
      <c r="E639" s="283" t="s">
        <v>695</v>
      </c>
      <c r="F639" s="281" t="s">
        <v>671</v>
      </c>
      <c r="G639" s="548" t="s">
        <v>966</v>
      </c>
      <c r="H639" s="284">
        <v>1205471</v>
      </c>
      <c r="I639" s="285"/>
      <c r="J639" s="285"/>
      <c r="K639" s="284">
        <v>1205471</v>
      </c>
      <c r="L639" s="594" t="s">
        <v>714</v>
      </c>
      <c r="M639" s="627">
        <v>41973</v>
      </c>
      <c r="N639" s="627">
        <v>45777</v>
      </c>
    </row>
    <row r="640" spans="1:14" s="286" customFormat="1" outlineLevel="2">
      <c r="A640" s="281" t="s">
        <v>669</v>
      </c>
      <c r="B640" s="281" t="s">
        <v>90</v>
      </c>
      <c r="C640" s="282" t="s">
        <v>494</v>
      </c>
      <c r="D640" s="281" t="s">
        <v>497</v>
      </c>
      <c r="E640" s="283" t="s">
        <v>695</v>
      </c>
      <c r="F640" s="281" t="s">
        <v>671</v>
      </c>
      <c r="G640" s="548" t="s">
        <v>967</v>
      </c>
      <c r="H640" s="284">
        <v>1202508</v>
      </c>
      <c r="I640" s="285"/>
      <c r="J640" s="285"/>
      <c r="K640" s="284">
        <v>1202508</v>
      </c>
      <c r="L640" s="594" t="s">
        <v>714</v>
      </c>
      <c r="M640" s="627">
        <v>42004</v>
      </c>
      <c r="N640" s="627">
        <v>45777</v>
      </c>
    </row>
    <row r="641" spans="1:14" s="286" customFormat="1" outlineLevel="2">
      <c r="A641" s="281" t="s">
        <v>669</v>
      </c>
      <c r="B641" s="281" t="s">
        <v>90</v>
      </c>
      <c r="C641" s="282" t="s">
        <v>494</v>
      </c>
      <c r="D641" s="281" t="s">
        <v>497</v>
      </c>
      <c r="E641" s="283" t="s">
        <v>695</v>
      </c>
      <c r="F641" s="281" t="s">
        <v>671</v>
      </c>
      <c r="G641" s="548" t="s">
        <v>968</v>
      </c>
      <c r="H641" s="284">
        <v>1230666</v>
      </c>
      <c r="I641" s="285"/>
      <c r="J641" s="285"/>
      <c r="K641" s="284">
        <v>1230666</v>
      </c>
      <c r="L641" s="594" t="s">
        <v>714</v>
      </c>
      <c r="M641" s="627">
        <v>42035</v>
      </c>
      <c r="N641" s="627">
        <v>45777</v>
      </c>
    </row>
    <row r="642" spans="1:14" s="286" customFormat="1" outlineLevel="2">
      <c r="A642" s="281" t="s">
        <v>669</v>
      </c>
      <c r="B642" s="281" t="s">
        <v>90</v>
      </c>
      <c r="C642" s="282" t="s">
        <v>494</v>
      </c>
      <c r="D642" s="281" t="s">
        <v>497</v>
      </c>
      <c r="E642" s="283" t="s">
        <v>695</v>
      </c>
      <c r="F642" s="281" t="s">
        <v>671</v>
      </c>
      <c r="G642" s="548" t="s">
        <v>969</v>
      </c>
      <c r="H642" s="284">
        <v>1211398</v>
      </c>
      <c r="I642" s="285"/>
      <c r="J642" s="285"/>
      <c r="K642" s="284">
        <v>1211398</v>
      </c>
      <c r="L642" s="594" t="s">
        <v>714</v>
      </c>
      <c r="M642" s="627">
        <v>42063</v>
      </c>
      <c r="N642" s="627">
        <v>45777</v>
      </c>
    </row>
    <row r="643" spans="1:14" s="286" customFormat="1" outlineLevel="2">
      <c r="A643" s="281" t="s">
        <v>669</v>
      </c>
      <c r="B643" s="281" t="s">
        <v>90</v>
      </c>
      <c r="C643" s="282" t="s">
        <v>494</v>
      </c>
      <c r="D643" s="281" t="s">
        <v>497</v>
      </c>
      <c r="E643" s="283" t="s">
        <v>695</v>
      </c>
      <c r="F643" s="281" t="s">
        <v>671</v>
      </c>
      <c r="G643" s="548" t="s">
        <v>970</v>
      </c>
      <c r="H643" s="284">
        <v>1205471</v>
      </c>
      <c r="I643" s="285"/>
      <c r="J643" s="285"/>
      <c r="K643" s="284">
        <v>1205471</v>
      </c>
      <c r="L643" s="594" t="s">
        <v>714</v>
      </c>
      <c r="M643" s="627">
        <v>42094</v>
      </c>
      <c r="N643" s="627">
        <v>45777</v>
      </c>
    </row>
    <row r="644" spans="1:14" s="286" customFormat="1" outlineLevel="2">
      <c r="A644" s="281" t="s">
        <v>669</v>
      </c>
      <c r="B644" s="281" t="s">
        <v>90</v>
      </c>
      <c r="C644" s="282" t="s">
        <v>494</v>
      </c>
      <c r="D644" s="281" t="s">
        <v>497</v>
      </c>
      <c r="E644" s="283" t="s">
        <v>695</v>
      </c>
      <c r="F644" s="281" t="s">
        <v>671</v>
      </c>
      <c r="G644" s="548" t="s">
        <v>971</v>
      </c>
      <c r="H644" s="284">
        <v>1238079</v>
      </c>
      <c r="I644" s="285"/>
      <c r="J644" s="285"/>
      <c r="K644" s="284">
        <v>1238079</v>
      </c>
      <c r="L644" s="594" t="s">
        <v>714</v>
      </c>
      <c r="M644" s="627">
        <v>42124</v>
      </c>
      <c r="N644" s="627">
        <v>45777</v>
      </c>
    </row>
    <row r="645" spans="1:14" s="286" customFormat="1" ht="21" outlineLevel="1">
      <c r="A645" s="281"/>
      <c r="B645" s="449" t="s">
        <v>751</v>
      </c>
      <c r="C645" s="282"/>
      <c r="D645" s="281"/>
      <c r="E645" s="283"/>
      <c r="F645" s="281"/>
      <c r="G645" s="515"/>
      <c r="H645" s="284">
        <f>SUBTOTAL(9,H604:H644)</f>
        <v>63146550</v>
      </c>
      <c r="I645" s="285">
        <f>SUBTOTAL(9,I604:I644)</f>
        <v>0</v>
      </c>
      <c r="J645" s="285">
        <f>SUBTOTAL(9,J604:J644)</f>
        <v>0</v>
      </c>
      <c r="K645" s="284">
        <f>SUBTOTAL(9,K604:K644)</f>
        <v>63146550</v>
      </c>
      <c r="L645" s="594"/>
      <c r="M645" s="627"/>
      <c r="N645" s="627"/>
    </row>
    <row r="646" spans="1:14" s="210" customFormat="1" ht="12.75" customHeight="1" outlineLevel="2">
      <c r="A646" s="205" t="s">
        <v>669</v>
      </c>
      <c r="B646" s="205" t="s">
        <v>155</v>
      </c>
      <c r="C646" s="287" t="s">
        <v>426</v>
      </c>
      <c r="D646" s="205" t="s">
        <v>431</v>
      </c>
      <c r="E646" s="207" t="s">
        <v>694</v>
      </c>
      <c r="F646" s="205" t="s">
        <v>671</v>
      </c>
      <c r="G646" s="534" t="s">
        <v>972</v>
      </c>
      <c r="H646" s="208">
        <v>1620000</v>
      </c>
      <c r="I646" s="209"/>
      <c r="J646" s="209"/>
      <c r="K646" s="208">
        <v>1620000</v>
      </c>
      <c r="L646" s="573" t="s">
        <v>714</v>
      </c>
      <c r="M646" s="615">
        <v>45370</v>
      </c>
      <c r="N646" s="615">
        <v>45370</v>
      </c>
    </row>
    <row r="647" spans="1:14" s="210" customFormat="1" ht="12.75" customHeight="1" outlineLevel="2">
      <c r="A647" s="205" t="s">
        <v>669</v>
      </c>
      <c r="B647" s="205" t="s">
        <v>155</v>
      </c>
      <c r="C647" s="287" t="s">
        <v>426</v>
      </c>
      <c r="D647" s="205" t="s">
        <v>431</v>
      </c>
      <c r="E647" s="207" t="s">
        <v>694</v>
      </c>
      <c r="F647" s="205" t="s">
        <v>671</v>
      </c>
      <c r="G647" s="534" t="s">
        <v>973</v>
      </c>
      <c r="H647" s="208">
        <v>278500</v>
      </c>
      <c r="I647" s="209"/>
      <c r="J647" s="209"/>
      <c r="K647" s="208">
        <v>278500</v>
      </c>
      <c r="L647" s="573" t="s">
        <v>714</v>
      </c>
      <c r="M647" s="615">
        <v>44866</v>
      </c>
      <c r="N647" s="615">
        <v>44866</v>
      </c>
    </row>
    <row r="648" spans="1:14" s="210" customFormat="1" ht="12.75" customHeight="1" outlineLevel="2">
      <c r="A648" s="205" t="s">
        <v>669</v>
      </c>
      <c r="B648" s="205" t="s">
        <v>155</v>
      </c>
      <c r="C648" s="287" t="s">
        <v>426</v>
      </c>
      <c r="D648" s="205" t="s">
        <v>431</v>
      </c>
      <c r="E648" s="207" t="s">
        <v>694</v>
      </c>
      <c r="F648" s="205" t="s">
        <v>671</v>
      </c>
      <c r="G648" s="534" t="s">
        <v>973</v>
      </c>
      <c r="H648" s="208">
        <v>72200</v>
      </c>
      <c r="I648" s="209"/>
      <c r="J648" s="209"/>
      <c r="K648" s="208">
        <v>72200</v>
      </c>
      <c r="L648" s="573" t="s">
        <v>714</v>
      </c>
      <c r="M648" s="615">
        <v>44866</v>
      </c>
      <c r="N648" s="615">
        <v>44866</v>
      </c>
    </row>
    <row r="649" spans="1:14" s="210" customFormat="1" ht="12.75" customHeight="1" outlineLevel="1">
      <c r="A649" s="205"/>
      <c r="B649" s="434" t="s">
        <v>752</v>
      </c>
      <c r="C649" s="287"/>
      <c r="D649" s="205"/>
      <c r="E649" s="207"/>
      <c r="F649" s="205"/>
      <c r="G649" s="503"/>
      <c r="H649" s="208">
        <f>SUBTOTAL(9,H646:H648)</f>
        <v>1970700</v>
      </c>
      <c r="I649" s="209">
        <f>SUBTOTAL(9,I646:I648)</f>
        <v>0</v>
      </c>
      <c r="J649" s="209">
        <f>SUBTOTAL(9,J646:J648)</f>
        <v>0</v>
      </c>
      <c r="K649" s="208">
        <f>SUBTOTAL(9,K646:K648)</f>
        <v>1970700</v>
      </c>
      <c r="L649" s="573"/>
      <c r="M649" s="615"/>
      <c r="N649" s="615"/>
    </row>
    <row r="650" spans="1:14" s="204" customFormat="1" outlineLevel="2">
      <c r="A650" s="199" t="s">
        <v>669</v>
      </c>
      <c r="B650" s="199" t="s">
        <v>153</v>
      </c>
      <c r="C650" s="311" t="s">
        <v>420</v>
      </c>
      <c r="D650" s="199" t="s">
        <v>728</v>
      </c>
      <c r="E650" s="201" t="s">
        <v>694</v>
      </c>
      <c r="F650" s="199" t="s">
        <v>671</v>
      </c>
      <c r="G650" s="539" t="s">
        <v>1078</v>
      </c>
      <c r="H650" s="202">
        <v>1285194</v>
      </c>
      <c r="I650" s="203"/>
      <c r="J650" s="203"/>
      <c r="K650" s="202">
        <v>1285194</v>
      </c>
      <c r="L650" s="581" t="s">
        <v>714</v>
      </c>
      <c r="M650" s="619">
        <v>45077</v>
      </c>
      <c r="N650" s="619">
        <v>45077</v>
      </c>
    </row>
    <row r="651" spans="1:14" s="204" customFormat="1" outlineLevel="2">
      <c r="A651" s="199" t="s">
        <v>669</v>
      </c>
      <c r="B651" s="199" t="s">
        <v>153</v>
      </c>
      <c r="C651" s="311" t="s">
        <v>420</v>
      </c>
      <c r="D651" s="199" t="s">
        <v>728</v>
      </c>
      <c r="E651" s="201" t="s">
        <v>694</v>
      </c>
      <c r="F651" s="199" t="s">
        <v>671</v>
      </c>
      <c r="G651" s="539" t="s">
        <v>1078</v>
      </c>
      <c r="H651" s="202">
        <v>900818</v>
      </c>
      <c r="I651" s="203"/>
      <c r="J651" s="203"/>
      <c r="K651" s="202">
        <v>900818</v>
      </c>
      <c r="L651" s="581" t="s">
        <v>714</v>
      </c>
      <c r="M651" s="619">
        <v>45077</v>
      </c>
      <c r="N651" s="619">
        <v>45077</v>
      </c>
    </row>
    <row r="652" spans="1:14" s="204" customFormat="1" outlineLevel="2">
      <c r="A652" s="199" t="s">
        <v>669</v>
      </c>
      <c r="B652" s="199" t="s">
        <v>153</v>
      </c>
      <c r="C652" s="311" t="s">
        <v>420</v>
      </c>
      <c r="D652" s="199" t="s">
        <v>728</v>
      </c>
      <c r="E652" s="201" t="s">
        <v>694</v>
      </c>
      <c r="F652" s="199" t="s">
        <v>671</v>
      </c>
      <c r="G652" s="539" t="s">
        <v>1079</v>
      </c>
      <c r="H652" s="202">
        <v>1285194</v>
      </c>
      <c r="I652" s="203"/>
      <c r="J652" s="203"/>
      <c r="K652" s="202">
        <v>1285194</v>
      </c>
      <c r="L652" s="581" t="s">
        <v>714</v>
      </c>
      <c r="M652" s="619">
        <v>45199</v>
      </c>
      <c r="N652" s="619">
        <v>45199</v>
      </c>
    </row>
    <row r="653" spans="1:14" s="204" customFormat="1" outlineLevel="2">
      <c r="A653" s="199" t="s">
        <v>669</v>
      </c>
      <c r="B653" s="199" t="s">
        <v>153</v>
      </c>
      <c r="C653" s="311" t="s">
        <v>420</v>
      </c>
      <c r="D653" s="199" t="s">
        <v>728</v>
      </c>
      <c r="E653" s="201" t="s">
        <v>694</v>
      </c>
      <c r="F653" s="199" t="s">
        <v>671</v>
      </c>
      <c r="G653" s="539" t="s">
        <v>1079</v>
      </c>
      <c r="H653" s="202">
        <v>900818</v>
      </c>
      <c r="I653" s="203"/>
      <c r="J653" s="203"/>
      <c r="K653" s="202">
        <v>900818</v>
      </c>
      <c r="L653" s="581" t="s">
        <v>714</v>
      </c>
      <c r="M653" s="619">
        <v>45199</v>
      </c>
      <c r="N653" s="619">
        <v>45199</v>
      </c>
    </row>
    <row r="654" spans="1:14" s="204" customFormat="1" outlineLevel="2">
      <c r="A654" s="199" t="s">
        <v>669</v>
      </c>
      <c r="B654" s="199" t="s">
        <v>153</v>
      </c>
      <c r="C654" s="311" t="s">
        <v>420</v>
      </c>
      <c r="D654" s="199" t="s">
        <v>728</v>
      </c>
      <c r="E654" s="201" t="s">
        <v>694</v>
      </c>
      <c r="F654" s="199" t="s">
        <v>671</v>
      </c>
      <c r="G654" s="539" t="s">
        <v>1079</v>
      </c>
      <c r="H654" s="202">
        <v>500000</v>
      </c>
      <c r="I654" s="203"/>
      <c r="J654" s="203"/>
      <c r="K654" s="202">
        <v>500000</v>
      </c>
      <c r="L654" s="581" t="s">
        <v>714</v>
      </c>
      <c r="M654" s="619">
        <v>45199</v>
      </c>
      <c r="N654" s="619">
        <v>45199</v>
      </c>
    </row>
    <row r="655" spans="1:14" s="204" customFormat="1" outlineLevel="2">
      <c r="A655" s="199" t="s">
        <v>669</v>
      </c>
      <c r="B655" s="199" t="s">
        <v>153</v>
      </c>
      <c r="C655" s="311" t="s">
        <v>420</v>
      </c>
      <c r="D655" s="199" t="s">
        <v>728</v>
      </c>
      <c r="E655" s="201" t="s">
        <v>694</v>
      </c>
      <c r="F655" s="199" t="s">
        <v>671</v>
      </c>
      <c r="G655" s="539" t="s">
        <v>1080</v>
      </c>
      <c r="H655" s="202">
        <v>1620000</v>
      </c>
      <c r="I655" s="203"/>
      <c r="J655" s="203"/>
      <c r="K655" s="202">
        <v>1620000</v>
      </c>
      <c r="L655" s="581" t="s">
        <v>714</v>
      </c>
      <c r="M655" s="619">
        <v>45370</v>
      </c>
      <c r="N655" s="619">
        <v>45370</v>
      </c>
    </row>
    <row r="656" spans="1:14" s="204" customFormat="1" outlineLevel="2">
      <c r="A656" s="199" t="s">
        <v>669</v>
      </c>
      <c r="B656" s="199" t="s">
        <v>153</v>
      </c>
      <c r="C656" s="311" t="s">
        <v>420</v>
      </c>
      <c r="D656" s="199" t="s">
        <v>728</v>
      </c>
      <c r="E656" s="201" t="s">
        <v>694</v>
      </c>
      <c r="F656" s="199" t="s">
        <v>671</v>
      </c>
      <c r="G656" s="539" t="s">
        <v>973</v>
      </c>
      <c r="H656" s="202">
        <v>90000</v>
      </c>
      <c r="I656" s="203"/>
      <c r="J656" s="203"/>
      <c r="K656" s="202">
        <v>90000</v>
      </c>
      <c r="L656" s="581" t="s">
        <v>714</v>
      </c>
      <c r="M656" s="619">
        <v>44866</v>
      </c>
      <c r="N656" s="619">
        <v>44866</v>
      </c>
    </row>
    <row r="657" spans="1:14" s="204" customFormat="1" outlineLevel="2">
      <c r="A657" s="199" t="s">
        <v>669</v>
      </c>
      <c r="B657" s="199" t="s">
        <v>153</v>
      </c>
      <c r="C657" s="311" t="s">
        <v>420</v>
      </c>
      <c r="D657" s="199" t="s">
        <v>728</v>
      </c>
      <c r="E657" s="201" t="s">
        <v>694</v>
      </c>
      <c r="F657" s="199" t="s">
        <v>671</v>
      </c>
      <c r="G657" s="539" t="s">
        <v>973</v>
      </c>
      <c r="H657" s="202">
        <v>90000</v>
      </c>
      <c r="I657" s="203"/>
      <c r="J657" s="203"/>
      <c r="K657" s="202">
        <v>90000</v>
      </c>
      <c r="L657" s="581" t="s">
        <v>714</v>
      </c>
      <c r="M657" s="619">
        <v>44866</v>
      </c>
      <c r="N657" s="619">
        <v>44866</v>
      </c>
    </row>
    <row r="658" spans="1:14" s="204" customFormat="1" outlineLevel="2">
      <c r="A658" s="199" t="s">
        <v>669</v>
      </c>
      <c r="B658" s="199" t="s">
        <v>153</v>
      </c>
      <c r="C658" s="311" t="s">
        <v>420</v>
      </c>
      <c r="D658" s="199" t="s">
        <v>728</v>
      </c>
      <c r="E658" s="201" t="s">
        <v>694</v>
      </c>
      <c r="F658" s="199" t="s">
        <v>671</v>
      </c>
      <c r="G658" s="539" t="s">
        <v>973</v>
      </c>
      <c r="H658" s="202">
        <v>466600</v>
      </c>
      <c r="I658" s="203"/>
      <c r="J658" s="203"/>
      <c r="K658" s="202">
        <v>466600</v>
      </c>
      <c r="L658" s="581" t="s">
        <v>714</v>
      </c>
      <c r="M658" s="619">
        <v>44866</v>
      </c>
      <c r="N658" s="619">
        <v>44866</v>
      </c>
    </row>
    <row r="659" spans="1:14" s="204" customFormat="1" outlineLevel="2">
      <c r="A659" s="199" t="s">
        <v>669</v>
      </c>
      <c r="B659" s="199" t="s">
        <v>153</v>
      </c>
      <c r="C659" s="311" t="s">
        <v>420</v>
      </c>
      <c r="D659" s="199" t="s">
        <v>728</v>
      </c>
      <c r="E659" s="201" t="s">
        <v>694</v>
      </c>
      <c r="F659" s="199" t="s">
        <v>671</v>
      </c>
      <c r="G659" s="539" t="s">
        <v>973</v>
      </c>
      <c r="H659" s="202">
        <v>278500</v>
      </c>
      <c r="I659" s="203"/>
      <c r="J659" s="203"/>
      <c r="K659" s="202">
        <v>278500</v>
      </c>
      <c r="L659" s="581" t="s">
        <v>714</v>
      </c>
      <c r="M659" s="619">
        <v>44866</v>
      </c>
      <c r="N659" s="619">
        <v>44866</v>
      </c>
    </row>
    <row r="660" spans="1:14" s="204" customFormat="1" outlineLevel="2">
      <c r="A660" s="199" t="s">
        <v>669</v>
      </c>
      <c r="B660" s="199" t="s">
        <v>153</v>
      </c>
      <c r="C660" s="311" t="s">
        <v>420</v>
      </c>
      <c r="D660" s="199" t="s">
        <v>728</v>
      </c>
      <c r="E660" s="201" t="s">
        <v>694</v>
      </c>
      <c r="F660" s="199" t="s">
        <v>671</v>
      </c>
      <c r="G660" s="539" t="s">
        <v>1078</v>
      </c>
      <c r="H660" s="202">
        <v>337897</v>
      </c>
      <c r="I660" s="203"/>
      <c r="J660" s="203"/>
      <c r="K660" s="202">
        <v>337897</v>
      </c>
      <c r="L660" s="581" t="s">
        <v>714</v>
      </c>
      <c r="M660" s="619">
        <v>45077</v>
      </c>
      <c r="N660" s="619">
        <v>45077</v>
      </c>
    </row>
    <row r="661" spans="1:14" s="204" customFormat="1" outlineLevel="2">
      <c r="A661" s="199" t="s">
        <v>669</v>
      </c>
      <c r="B661" s="199" t="s">
        <v>153</v>
      </c>
      <c r="C661" s="311" t="s">
        <v>420</v>
      </c>
      <c r="D661" s="199" t="s">
        <v>728</v>
      </c>
      <c r="E661" s="201" t="s">
        <v>694</v>
      </c>
      <c r="F661" s="199" t="s">
        <v>671</v>
      </c>
      <c r="G661" s="539" t="s">
        <v>1081</v>
      </c>
      <c r="H661" s="202">
        <v>64100</v>
      </c>
      <c r="I661" s="203"/>
      <c r="J661" s="203"/>
      <c r="K661" s="202">
        <v>64100</v>
      </c>
      <c r="L661" s="581" t="s">
        <v>714</v>
      </c>
      <c r="M661" s="619">
        <v>45233</v>
      </c>
      <c r="N661" s="619">
        <v>45233</v>
      </c>
    </row>
    <row r="662" spans="1:14" s="204" customFormat="1" outlineLevel="2">
      <c r="A662" s="199" t="s">
        <v>669</v>
      </c>
      <c r="B662" s="199" t="s">
        <v>153</v>
      </c>
      <c r="C662" s="311" t="s">
        <v>420</v>
      </c>
      <c r="D662" s="199" t="s">
        <v>728</v>
      </c>
      <c r="E662" s="201" t="s">
        <v>694</v>
      </c>
      <c r="F662" s="199" t="s">
        <v>671</v>
      </c>
      <c r="G662" s="539" t="s">
        <v>1078</v>
      </c>
      <c r="H662" s="202">
        <v>337897</v>
      </c>
      <c r="I662" s="203"/>
      <c r="J662" s="203"/>
      <c r="K662" s="202">
        <v>337897</v>
      </c>
      <c r="L662" s="581" t="s">
        <v>714</v>
      </c>
      <c r="M662" s="619">
        <v>45077</v>
      </c>
      <c r="N662" s="619">
        <v>45077</v>
      </c>
    </row>
    <row r="663" spans="1:14" s="204" customFormat="1" outlineLevel="2">
      <c r="A663" s="199" t="s">
        <v>669</v>
      </c>
      <c r="B663" s="199" t="s">
        <v>153</v>
      </c>
      <c r="C663" s="311" t="s">
        <v>420</v>
      </c>
      <c r="D663" s="199" t="s">
        <v>728</v>
      </c>
      <c r="E663" s="201" t="s">
        <v>694</v>
      </c>
      <c r="F663" s="199" t="s">
        <v>671</v>
      </c>
      <c r="G663" s="539" t="s">
        <v>1078</v>
      </c>
      <c r="H663" s="202">
        <v>337897</v>
      </c>
      <c r="I663" s="203"/>
      <c r="J663" s="203"/>
      <c r="K663" s="202">
        <v>337897</v>
      </c>
      <c r="L663" s="581" t="s">
        <v>714</v>
      </c>
      <c r="M663" s="619">
        <v>45077</v>
      </c>
      <c r="N663" s="619">
        <v>45077</v>
      </c>
    </row>
    <row r="664" spans="1:14" s="204" customFormat="1" outlineLevel="2">
      <c r="A664" s="199" t="s">
        <v>669</v>
      </c>
      <c r="B664" s="199" t="s">
        <v>153</v>
      </c>
      <c r="C664" s="311" t="s">
        <v>420</v>
      </c>
      <c r="D664" s="199" t="s">
        <v>728</v>
      </c>
      <c r="E664" s="201" t="s">
        <v>694</v>
      </c>
      <c r="F664" s="199" t="s">
        <v>671</v>
      </c>
      <c r="G664" s="539" t="s">
        <v>1078</v>
      </c>
      <c r="H664" s="202">
        <v>127200</v>
      </c>
      <c r="I664" s="203"/>
      <c r="J664" s="203"/>
      <c r="K664" s="202">
        <v>127200</v>
      </c>
      <c r="L664" s="581" t="s">
        <v>714</v>
      </c>
      <c r="M664" s="619">
        <v>45077</v>
      </c>
      <c r="N664" s="619">
        <v>45077</v>
      </c>
    </row>
    <row r="665" spans="1:14" s="204" customFormat="1" outlineLevel="2">
      <c r="A665" s="199" t="s">
        <v>669</v>
      </c>
      <c r="B665" s="199" t="s">
        <v>153</v>
      </c>
      <c r="C665" s="311" t="s">
        <v>420</v>
      </c>
      <c r="D665" s="199" t="s">
        <v>728</v>
      </c>
      <c r="E665" s="201" t="s">
        <v>694</v>
      </c>
      <c r="F665" s="199" t="s">
        <v>671</v>
      </c>
      <c r="G665" s="539" t="s">
        <v>1078</v>
      </c>
      <c r="H665" s="202">
        <v>126906</v>
      </c>
      <c r="I665" s="203"/>
      <c r="J665" s="203"/>
      <c r="K665" s="202">
        <v>126906</v>
      </c>
      <c r="L665" s="581" t="s">
        <v>714</v>
      </c>
      <c r="M665" s="619">
        <v>45077</v>
      </c>
      <c r="N665" s="619">
        <v>45077</v>
      </c>
    </row>
    <row r="666" spans="1:14" s="204" customFormat="1" outlineLevel="2">
      <c r="A666" s="199" t="s">
        <v>669</v>
      </c>
      <c r="B666" s="199" t="s">
        <v>153</v>
      </c>
      <c r="C666" s="311" t="s">
        <v>420</v>
      </c>
      <c r="D666" s="199" t="s">
        <v>728</v>
      </c>
      <c r="E666" s="201" t="s">
        <v>694</v>
      </c>
      <c r="F666" s="199" t="s">
        <v>671</v>
      </c>
      <c r="G666" s="539" t="s">
        <v>1079</v>
      </c>
      <c r="H666" s="202">
        <v>110056</v>
      </c>
      <c r="I666" s="203"/>
      <c r="J666" s="203"/>
      <c r="K666" s="202">
        <v>110056</v>
      </c>
      <c r="L666" s="581" t="s">
        <v>714</v>
      </c>
      <c r="M666" s="619">
        <v>45199</v>
      </c>
      <c r="N666" s="619">
        <v>45199</v>
      </c>
    </row>
    <row r="667" spans="1:14" s="204" customFormat="1" outlineLevel="2">
      <c r="A667" s="199" t="s">
        <v>669</v>
      </c>
      <c r="B667" s="199" t="s">
        <v>153</v>
      </c>
      <c r="C667" s="311" t="s">
        <v>420</v>
      </c>
      <c r="D667" s="199" t="s">
        <v>728</v>
      </c>
      <c r="E667" s="201" t="s">
        <v>694</v>
      </c>
      <c r="F667" s="199" t="s">
        <v>671</v>
      </c>
      <c r="G667" s="539" t="s">
        <v>1079</v>
      </c>
      <c r="H667" s="202">
        <v>126906</v>
      </c>
      <c r="I667" s="203"/>
      <c r="J667" s="203"/>
      <c r="K667" s="202">
        <v>126906</v>
      </c>
      <c r="L667" s="581" t="s">
        <v>714</v>
      </c>
      <c r="M667" s="619">
        <v>45199</v>
      </c>
      <c r="N667" s="619">
        <v>45199</v>
      </c>
    </row>
    <row r="668" spans="1:14" s="204" customFormat="1" outlineLevel="2">
      <c r="A668" s="199" t="s">
        <v>669</v>
      </c>
      <c r="B668" s="199" t="s">
        <v>153</v>
      </c>
      <c r="C668" s="311" t="s">
        <v>420</v>
      </c>
      <c r="D668" s="199" t="s">
        <v>728</v>
      </c>
      <c r="E668" s="201" t="s">
        <v>694</v>
      </c>
      <c r="F668" s="199" t="s">
        <v>671</v>
      </c>
      <c r="G668" s="539" t="s">
        <v>1079</v>
      </c>
      <c r="H668" s="202">
        <v>127144</v>
      </c>
      <c r="I668" s="203"/>
      <c r="J668" s="203"/>
      <c r="K668" s="202">
        <v>127144</v>
      </c>
      <c r="L668" s="581" t="s">
        <v>714</v>
      </c>
      <c r="M668" s="619">
        <v>45199</v>
      </c>
      <c r="N668" s="619">
        <v>45199</v>
      </c>
    </row>
    <row r="669" spans="1:14" s="204" customFormat="1" outlineLevel="2">
      <c r="A669" s="199" t="s">
        <v>669</v>
      </c>
      <c r="B669" s="199" t="s">
        <v>153</v>
      </c>
      <c r="C669" s="311" t="s">
        <v>420</v>
      </c>
      <c r="D669" s="199" t="s">
        <v>728</v>
      </c>
      <c r="E669" s="201" t="s">
        <v>694</v>
      </c>
      <c r="F669" s="199" t="s">
        <v>671</v>
      </c>
      <c r="G669" s="539" t="s">
        <v>1079</v>
      </c>
      <c r="H669" s="202">
        <v>126906</v>
      </c>
      <c r="I669" s="203"/>
      <c r="J669" s="203"/>
      <c r="K669" s="202">
        <v>126906</v>
      </c>
      <c r="L669" s="581" t="s">
        <v>714</v>
      </c>
      <c r="M669" s="619">
        <v>45199</v>
      </c>
      <c r="N669" s="619">
        <v>45199</v>
      </c>
    </row>
    <row r="670" spans="1:14" s="204" customFormat="1" outlineLevel="2">
      <c r="A670" s="199" t="s">
        <v>669</v>
      </c>
      <c r="B670" s="199" t="s">
        <v>153</v>
      </c>
      <c r="C670" s="311" t="s">
        <v>420</v>
      </c>
      <c r="D670" s="199" t="s">
        <v>728</v>
      </c>
      <c r="E670" s="201" t="s">
        <v>694</v>
      </c>
      <c r="F670" s="199" t="s">
        <v>671</v>
      </c>
      <c r="G670" s="539" t="s">
        <v>1082</v>
      </c>
      <c r="H670" s="202">
        <v>127025</v>
      </c>
      <c r="I670" s="203"/>
      <c r="J670" s="203"/>
      <c r="K670" s="202">
        <v>127025</v>
      </c>
      <c r="L670" s="581" t="s">
        <v>714</v>
      </c>
      <c r="M670" s="619">
        <v>45291</v>
      </c>
      <c r="N670" s="619">
        <v>45291</v>
      </c>
    </row>
    <row r="671" spans="1:14" s="204" customFormat="1" outlineLevel="2">
      <c r="A671" s="199" t="s">
        <v>669</v>
      </c>
      <c r="B671" s="199" t="s">
        <v>153</v>
      </c>
      <c r="C671" s="311" t="s">
        <v>420</v>
      </c>
      <c r="D671" s="199" t="s">
        <v>728</v>
      </c>
      <c r="E671" s="201" t="s">
        <v>694</v>
      </c>
      <c r="F671" s="199" t="s">
        <v>671</v>
      </c>
      <c r="G671" s="539" t="s">
        <v>1082</v>
      </c>
      <c r="H671" s="202">
        <v>126906</v>
      </c>
      <c r="I671" s="203"/>
      <c r="J671" s="203"/>
      <c r="K671" s="202">
        <v>126906</v>
      </c>
      <c r="L671" s="581" t="s">
        <v>714</v>
      </c>
      <c r="M671" s="619">
        <v>45291</v>
      </c>
      <c r="N671" s="619">
        <v>45291</v>
      </c>
    </row>
    <row r="672" spans="1:14" s="204" customFormat="1" outlineLevel="2">
      <c r="A672" s="199" t="s">
        <v>669</v>
      </c>
      <c r="B672" s="199" t="s">
        <v>153</v>
      </c>
      <c r="C672" s="311" t="s">
        <v>420</v>
      </c>
      <c r="D672" s="199" t="s">
        <v>728</v>
      </c>
      <c r="E672" s="201" t="s">
        <v>694</v>
      </c>
      <c r="F672" s="199" t="s">
        <v>671</v>
      </c>
      <c r="G672" s="539" t="s">
        <v>973</v>
      </c>
      <c r="H672" s="202">
        <v>167150</v>
      </c>
      <c r="I672" s="203"/>
      <c r="J672" s="203"/>
      <c r="K672" s="202">
        <v>167150</v>
      </c>
      <c r="L672" s="581" t="s">
        <v>714</v>
      </c>
      <c r="M672" s="619">
        <v>44866</v>
      </c>
      <c r="N672" s="619">
        <v>44866</v>
      </c>
    </row>
    <row r="673" spans="1:14" s="204" customFormat="1" outlineLevel="1">
      <c r="A673" s="199"/>
      <c r="B673" s="438" t="s">
        <v>753</v>
      </c>
      <c r="C673" s="311"/>
      <c r="D673" s="199"/>
      <c r="E673" s="201"/>
      <c r="F673" s="199"/>
      <c r="G673" s="501"/>
      <c r="H673" s="202">
        <f>SUBTOTAL(9,H650:H672)</f>
        <v>9661114</v>
      </c>
      <c r="I673" s="203">
        <f>SUBTOTAL(9,I650:I672)</f>
        <v>0</v>
      </c>
      <c r="J673" s="203">
        <f>SUBTOTAL(9,J650:J672)</f>
        <v>0</v>
      </c>
      <c r="K673" s="202">
        <f>SUBTOTAL(9,K650:K672)</f>
        <v>9661114</v>
      </c>
      <c r="L673" s="581"/>
      <c r="M673" s="619"/>
      <c r="N673" s="619"/>
    </row>
    <row r="674" spans="1:14" s="198" customFormat="1" outlineLevel="2">
      <c r="A674" s="193" t="s">
        <v>669</v>
      </c>
      <c r="B674" s="193" t="s">
        <v>38</v>
      </c>
      <c r="C674" s="318" t="s">
        <v>369</v>
      </c>
      <c r="D674" s="193" t="s">
        <v>374</v>
      </c>
      <c r="E674" s="195" t="s">
        <v>695</v>
      </c>
      <c r="F674" s="193" t="s">
        <v>671</v>
      </c>
      <c r="G674" s="537" t="s">
        <v>1188</v>
      </c>
      <c r="H674" s="196">
        <v>2010041</v>
      </c>
      <c r="I674" s="223"/>
      <c r="J674" s="223"/>
      <c r="K674" s="196">
        <v>2010041</v>
      </c>
      <c r="L674" s="579" t="s">
        <v>714</v>
      </c>
      <c r="M674" s="614">
        <v>45108</v>
      </c>
      <c r="N674" s="614">
        <v>45108</v>
      </c>
    </row>
    <row r="675" spans="1:14" s="198" customFormat="1" outlineLevel="2">
      <c r="A675" s="193" t="s">
        <v>669</v>
      </c>
      <c r="B675" s="193" t="s">
        <v>38</v>
      </c>
      <c r="C675" s="318" t="s">
        <v>369</v>
      </c>
      <c r="D675" s="193" t="s">
        <v>374</v>
      </c>
      <c r="E675" s="195" t="s">
        <v>695</v>
      </c>
      <c r="F675" s="193" t="s">
        <v>671</v>
      </c>
      <c r="G675" s="537" t="s">
        <v>1189</v>
      </c>
      <c r="H675" s="196">
        <v>4976223</v>
      </c>
      <c r="I675" s="223"/>
      <c r="J675" s="223"/>
      <c r="K675" s="196">
        <v>4976223</v>
      </c>
      <c r="L675" s="579" t="s">
        <v>714</v>
      </c>
      <c r="M675" s="614">
        <v>45110</v>
      </c>
      <c r="N675" s="614">
        <v>45110</v>
      </c>
    </row>
    <row r="676" spans="1:14" s="198" customFormat="1" outlineLevel="2">
      <c r="A676" s="193" t="s">
        <v>669</v>
      </c>
      <c r="B676" s="193" t="s">
        <v>38</v>
      </c>
      <c r="C676" s="318" t="s">
        <v>369</v>
      </c>
      <c r="D676" s="193" t="s">
        <v>374</v>
      </c>
      <c r="E676" s="195" t="s">
        <v>695</v>
      </c>
      <c r="F676" s="193" t="s">
        <v>671</v>
      </c>
      <c r="G676" s="537" t="s">
        <v>1093</v>
      </c>
      <c r="H676" s="196">
        <v>537783</v>
      </c>
      <c r="I676" s="223"/>
      <c r="J676" s="223"/>
      <c r="K676" s="196">
        <v>537783</v>
      </c>
      <c r="L676" s="579" t="s">
        <v>714</v>
      </c>
      <c r="M676" s="614">
        <v>45128</v>
      </c>
      <c r="N676" s="614">
        <v>45128</v>
      </c>
    </row>
    <row r="677" spans="1:14" s="198" customFormat="1" outlineLevel="2">
      <c r="A677" s="193" t="s">
        <v>669</v>
      </c>
      <c r="B677" s="193" t="s">
        <v>38</v>
      </c>
      <c r="C677" s="318" t="s">
        <v>369</v>
      </c>
      <c r="D677" s="193" t="s">
        <v>374</v>
      </c>
      <c r="E677" s="195" t="s">
        <v>695</v>
      </c>
      <c r="F677" s="193" t="s">
        <v>671</v>
      </c>
      <c r="G677" s="537" t="s">
        <v>1190</v>
      </c>
      <c r="H677" s="196">
        <v>2010041</v>
      </c>
      <c r="I677" s="223"/>
      <c r="J677" s="223"/>
      <c r="K677" s="196">
        <v>2010041</v>
      </c>
      <c r="L677" s="579" t="s">
        <v>714</v>
      </c>
      <c r="M677" s="614">
        <v>45139</v>
      </c>
      <c r="N677" s="614">
        <v>45139</v>
      </c>
    </row>
    <row r="678" spans="1:14" s="198" customFormat="1" outlineLevel="2">
      <c r="A678" s="193" t="s">
        <v>669</v>
      </c>
      <c r="B678" s="193" t="s">
        <v>38</v>
      </c>
      <c r="C678" s="318" t="s">
        <v>369</v>
      </c>
      <c r="D678" s="193" t="s">
        <v>374</v>
      </c>
      <c r="E678" s="195" t="s">
        <v>695</v>
      </c>
      <c r="F678" s="193" t="s">
        <v>671</v>
      </c>
      <c r="G678" s="537" t="s">
        <v>1191</v>
      </c>
      <c r="H678" s="196">
        <v>12157058</v>
      </c>
      <c r="I678" s="223"/>
      <c r="J678" s="223"/>
      <c r="K678" s="196">
        <v>12157058</v>
      </c>
      <c r="L678" s="579" t="s">
        <v>714</v>
      </c>
      <c r="M678" s="614">
        <v>45141</v>
      </c>
      <c r="N678" s="614">
        <v>45141</v>
      </c>
    </row>
    <row r="679" spans="1:14" s="198" customFormat="1" outlineLevel="2">
      <c r="A679" s="193" t="s">
        <v>669</v>
      </c>
      <c r="B679" s="193" t="s">
        <v>38</v>
      </c>
      <c r="C679" s="318" t="s">
        <v>369</v>
      </c>
      <c r="D679" s="193" t="s">
        <v>374</v>
      </c>
      <c r="E679" s="195" t="s">
        <v>695</v>
      </c>
      <c r="F679" s="193" t="s">
        <v>671</v>
      </c>
      <c r="G679" s="537" t="s">
        <v>1192</v>
      </c>
      <c r="H679" s="196">
        <v>527209</v>
      </c>
      <c r="I679" s="223"/>
      <c r="J679" s="223"/>
      <c r="K679" s="196">
        <v>527209</v>
      </c>
      <c r="L679" s="579" t="s">
        <v>714</v>
      </c>
      <c r="M679" s="614">
        <v>45159</v>
      </c>
      <c r="N679" s="614">
        <v>45159</v>
      </c>
    </row>
    <row r="680" spans="1:14" s="198" customFormat="1" outlineLevel="2">
      <c r="A680" s="193" t="s">
        <v>669</v>
      </c>
      <c r="B680" s="193" t="s">
        <v>38</v>
      </c>
      <c r="C680" s="318" t="s">
        <v>369</v>
      </c>
      <c r="D680" s="193" t="s">
        <v>374</v>
      </c>
      <c r="E680" s="195" t="s">
        <v>695</v>
      </c>
      <c r="F680" s="193" t="s">
        <v>671</v>
      </c>
      <c r="G680" s="537" t="s">
        <v>1193</v>
      </c>
      <c r="H680" s="196">
        <v>2010041</v>
      </c>
      <c r="I680" s="223"/>
      <c r="J680" s="223"/>
      <c r="K680" s="196">
        <v>2010041</v>
      </c>
      <c r="L680" s="579" t="s">
        <v>714</v>
      </c>
      <c r="M680" s="614">
        <v>45170</v>
      </c>
      <c r="N680" s="614">
        <v>45170</v>
      </c>
    </row>
    <row r="681" spans="1:14" s="198" customFormat="1" outlineLevel="2">
      <c r="A681" s="193" t="s">
        <v>669</v>
      </c>
      <c r="B681" s="193" t="s">
        <v>38</v>
      </c>
      <c r="C681" s="318" t="s">
        <v>369</v>
      </c>
      <c r="D681" s="193" t="s">
        <v>374</v>
      </c>
      <c r="E681" s="195" t="s">
        <v>695</v>
      </c>
      <c r="F681" s="193" t="s">
        <v>671</v>
      </c>
      <c r="G681" s="537" t="s">
        <v>1194</v>
      </c>
      <c r="H681" s="196">
        <v>11993036</v>
      </c>
      <c r="I681" s="223"/>
      <c r="J681" s="223"/>
      <c r="K681" s="196">
        <v>11993036</v>
      </c>
      <c r="L681" s="579" t="s">
        <v>714</v>
      </c>
      <c r="M681" s="614">
        <v>45172</v>
      </c>
      <c r="N681" s="614">
        <v>45172</v>
      </c>
    </row>
    <row r="682" spans="1:14" s="198" customFormat="1" outlineLevel="2">
      <c r="A682" s="193" t="s">
        <v>669</v>
      </c>
      <c r="B682" s="193" t="s">
        <v>38</v>
      </c>
      <c r="C682" s="318" t="s">
        <v>369</v>
      </c>
      <c r="D682" s="193" t="s">
        <v>374</v>
      </c>
      <c r="E682" s="195" t="s">
        <v>695</v>
      </c>
      <c r="F682" s="193" t="s">
        <v>671</v>
      </c>
      <c r="G682" s="537" t="s">
        <v>1195</v>
      </c>
      <c r="H682" s="196">
        <v>516524</v>
      </c>
      <c r="I682" s="223"/>
      <c r="J682" s="223"/>
      <c r="K682" s="196">
        <v>516524</v>
      </c>
      <c r="L682" s="579" t="s">
        <v>714</v>
      </c>
      <c r="M682" s="614">
        <v>45190</v>
      </c>
      <c r="N682" s="614">
        <v>45190</v>
      </c>
    </row>
    <row r="683" spans="1:14" s="198" customFormat="1" outlineLevel="2">
      <c r="A683" s="193" t="s">
        <v>669</v>
      </c>
      <c r="B683" s="193" t="s">
        <v>38</v>
      </c>
      <c r="C683" s="318" t="s">
        <v>369</v>
      </c>
      <c r="D683" s="193" t="s">
        <v>374</v>
      </c>
      <c r="E683" s="195" t="s">
        <v>695</v>
      </c>
      <c r="F683" s="193" t="s">
        <v>671</v>
      </c>
      <c r="G683" s="537" t="s">
        <v>929</v>
      </c>
      <c r="H683" s="196">
        <v>2010041</v>
      </c>
      <c r="I683" s="223"/>
      <c r="J683" s="223"/>
      <c r="K683" s="196">
        <v>2010041</v>
      </c>
      <c r="L683" s="579" t="s">
        <v>714</v>
      </c>
      <c r="M683" s="614">
        <v>45200</v>
      </c>
      <c r="N683" s="614">
        <v>45200</v>
      </c>
    </row>
    <row r="684" spans="1:14" s="198" customFormat="1" outlineLevel="2">
      <c r="A684" s="193" t="s">
        <v>669</v>
      </c>
      <c r="B684" s="193" t="s">
        <v>38</v>
      </c>
      <c r="C684" s="318" t="s">
        <v>369</v>
      </c>
      <c r="D684" s="193" t="s">
        <v>374</v>
      </c>
      <c r="E684" s="195" t="s">
        <v>695</v>
      </c>
      <c r="F684" s="193" t="s">
        <v>671</v>
      </c>
      <c r="G684" s="537" t="s">
        <v>1196</v>
      </c>
      <c r="H684" s="196">
        <v>11684525</v>
      </c>
      <c r="I684" s="223"/>
      <c r="J684" s="223"/>
      <c r="K684" s="196">
        <v>11684525</v>
      </c>
      <c r="L684" s="579" t="s">
        <v>714</v>
      </c>
      <c r="M684" s="614">
        <v>45202</v>
      </c>
      <c r="N684" s="614">
        <v>45202</v>
      </c>
    </row>
    <row r="685" spans="1:14" s="198" customFormat="1" outlineLevel="2">
      <c r="A685" s="193" t="s">
        <v>669</v>
      </c>
      <c r="B685" s="193" t="s">
        <v>38</v>
      </c>
      <c r="C685" s="318" t="s">
        <v>369</v>
      </c>
      <c r="D685" s="193" t="s">
        <v>374</v>
      </c>
      <c r="E685" s="195" t="s">
        <v>695</v>
      </c>
      <c r="F685" s="193" t="s">
        <v>671</v>
      </c>
      <c r="G685" s="537" t="s">
        <v>1197</v>
      </c>
      <c r="H685" s="196">
        <v>505728</v>
      </c>
      <c r="I685" s="223"/>
      <c r="J685" s="223"/>
      <c r="K685" s="196">
        <v>505728</v>
      </c>
      <c r="L685" s="579" t="s">
        <v>714</v>
      </c>
      <c r="M685" s="614">
        <v>45220</v>
      </c>
      <c r="N685" s="614">
        <v>45220</v>
      </c>
    </row>
    <row r="686" spans="1:14" s="198" customFormat="1" outlineLevel="2">
      <c r="A686" s="193" t="s">
        <v>669</v>
      </c>
      <c r="B686" s="193" t="s">
        <v>38</v>
      </c>
      <c r="C686" s="318" t="s">
        <v>369</v>
      </c>
      <c r="D686" s="193" t="s">
        <v>374</v>
      </c>
      <c r="E686" s="195" t="s">
        <v>695</v>
      </c>
      <c r="F686" s="193" t="s">
        <v>671</v>
      </c>
      <c r="G686" s="537" t="s">
        <v>1198</v>
      </c>
      <c r="H686" s="196">
        <v>2010041</v>
      </c>
      <c r="I686" s="223"/>
      <c r="J686" s="223"/>
      <c r="K686" s="196">
        <v>2010041</v>
      </c>
      <c r="L686" s="579" t="s">
        <v>714</v>
      </c>
      <c r="M686" s="614">
        <v>45231</v>
      </c>
      <c r="N686" s="614">
        <v>45231</v>
      </c>
    </row>
    <row r="687" spans="1:14" s="198" customFormat="1" outlineLevel="2">
      <c r="A687" s="193" t="s">
        <v>669</v>
      </c>
      <c r="B687" s="193" t="s">
        <v>38</v>
      </c>
      <c r="C687" s="318" t="s">
        <v>369</v>
      </c>
      <c r="D687" s="193" t="s">
        <v>374</v>
      </c>
      <c r="E687" s="195" t="s">
        <v>695</v>
      </c>
      <c r="F687" s="193" t="s">
        <v>671</v>
      </c>
      <c r="G687" s="537" t="s">
        <v>1199</v>
      </c>
      <c r="H687" s="196">
        <v>11664995</v>
      </c>
      <c r="I687" s="223"/>
      <c r="J687" s="223"/>
      <c r="K687" s="196">
        <v>11664995</v>
      </c>
      <c r="L687" s="579" t="s">
        <v>714</v>
      </c>
      <c r="M687" s="614">
        <v>45233</v>
      </c>
      <c r="N687" s="614">
        <v>45233</v>
      </c>
    </row>
    <row r="688" spans="1:14" s="198" customFormat="1" outlineLevel="2">
      <c r="A688" s="193" t="s">
        <v>669</v>
      </c>
      <c r="B688" s="193" t="s">
        <v>38</v>
      </c>
      <c r="C688" s="318" t="s">
        <v>369</v>
      </c>
      <c r="D688" s="193" t="s">
        <v>374</v>
      </c>
      <c r="E688" s="195" t="s">
        <v>695</v>
      </c>
      <c r="F688" s="193" t="s">
        <v>671</v>
      </c>
      <c r="G688" s="537" t="s">
        <v>1200</v>
      </c>
      <c r="H688" s="196">
        <v>494819</v>
      </c>
      <c r="I688" s="223"/>
      <c r="J688" s="223"/>
      <c r="K688" s="196">
        <v>494819</v>
      </c>
      <c r="L688" s="579" t="s">
        <v>714</v>
      </c>
      <c r="M688" s="614">
        <v>45251</v>
      </c>
      <c r="N688" s="614">
        <v>45251</v>
      </c>
    </row>
    <row r="689" spans="1:14" s="198" customFormat="1" outlineLevel="2">
      <c r="A689" s="193" t="s">
        <v>669</v>
      </c>
      <c r="B689" s="193" t="s">
        <v>38</v>
      </c>
      <c r="C689" s="318" t="s">
        <v>369</v>
      </c>
      <c r="D689" s="193" t="s">
        <v>374</v>
      </c>
      <c r="E689" s="195" t="s">
        <v>695</v>
      </c>
      <c r="F689" s="193" t="s">
        <v>671</v>
      </c>
      <c r="G689" s="537" t="s">
        <v>1201</v>
      </c>
      <c r="H689" s="196">
        <v>2010041</v>
      </c>
      <c r="I689" s="223"/>
      <c r="J689" s="223"/>
      <c r="K689" s="196">
        <v>2010041</v>
      </c>
      <c r="L689" s="579" t="s">
        <v>714</v>
      </c>
      <c r="M689" s="614">
        <v>45261</v>
      </c>
      <c r="N689" s="614">
        <v>45261</v>
      </c>
    </row>
    <row r="690" spans="1:14" s="198" customFormat="1" outlineLevel="2">
      <c r="A690" s="193" t="s">
        <v>669</v>
      </c>
      <c r="B690" s="193" t="s">
        <v>38</v>
      </c>
      <c r="C690" s="318" t="s">
        <v>369</v>
      </c>
      <c r="D690" s="193" t="s">
        <v>374</v>
      </c>
      <c r="E690" s="195" t="s">
        <v>695</v>
      </c>
      <c r="F690" s="193" t="s">
        <v>671</v>
      </c>
      <c r="G690" s="537" t="s">
        <v>1202</v>
      </c>
      <c r="H690" s="196">
        <v>1130279</v>
      </c>
      <c r="I690" s="223"/>
      <c r="J690" s="223"/>
      <c r="K690" s="196">
        <v>1130279</v>
      </c>
      <c r="L690" s="579" t="s">
        <v>714</v>
      </c>
      <c r="M690" s="614">
        <v>45261</v>
      </c>
      <c r="N690" s="614">
        <v>45261</v>
      </c>
    </row>
    <row r="691" spans="1:14" s="198" customFormat="1" outlineLevel="2">
      <c r="A691" s="193" t="s">
        <v>669</v>
      </c>
      <c r="B691" s="193" t="s">
        <v>38</v>
      </c>
      <c r="C691" s="318" t="s">
        <v>369</v>
      </c>
      <c r="D691" s="193" t="s">
        <v>374</v>
      </c>
      <c r="E691" s="195" t="s">
        <v>695</v>
      </c>
      <c r="F691" s="193" t="s">
        <v>671</v>
      </c>
      <c r="G691" s="537" t="s">
        <v>1203</v>
      </c>
      <c r="H691" s="196">
        <v>11367186</v>
      </c>
      <c r="I691" s="223"/>
      <c r="J691" s="223"/>
      <c r="K691" s="196">
        <v>11367186</v>
      </c>
      <c r="L691" s="579" t="s">
        <v>714</v>
      </c>
      <c r="M691" s="614">
        <v>45263</v>
      </c>
      <c r="N691" s="614">
        <v>45263</v>
      </c>
    </row>
    <row r="692" spans="1:14" s="198" customFormat="1" outlineLevel="2">
      <c r="A692" s="193" t="s">
        <v>669</v>
      </c>
      <c r="B692" s="193" t="s">
        <v>38</v>
      </c>
      <c r="C692" s="318" t="s">
        <v>369</v>
      </c>
      <c r="D692" s="193" t="s">
        <v>374</v>
      </c>
      <c r="E692" s="195" t="s">
        <v>695</v>
      </c>
      <c r="F692" s="193" t="s">
        <v>671</v>
      </c>
      <c r="G692" s="537" t="s">
        <v>1204</v>
      </c>
      <c r="H692" s="196">
        <v>483795</v>
      </c>
      <c r="I692" s="223"/>
      <c r="J692" s="223"/>
      <c r="K692" s="196">
        <v>483795</v>
      </c>
      <c r="L692" s="579" t="s">
        <v>714</v>
      </c>
      <c r="M692" s="614">
        <v>45281</v>
      </c>
      <c r="N692" s="614">
        <v>45281</v>
      </c>
    </row>
    <row r="693" spans="1:14" s="198" customFormat="1" outlineLevel="2">
      <c r="A693" s="193" t="s">
        <v>669</v>
      </c>
      <c r="B693" s="193" t="s">
        <v>38</v>
      </c>
      <c r="C693" s="318" t="s">
        <v>369</v>
      </c>
      <c r="D693" s="193" t="s">
        <v>374</v>
      </c>
      <c r="E693" s="195" t="s">
        <v>695</v>
      </c>
      <c r="F693" s="193" t="s">
        <v>671</v>
      </c>
      <c r="G693" s="537" t="s">
        <v>1205</v>
      </c>
      <c r="H693" s="196">
        <v>2010041</v>
      </c>
      <c r="I693" s="223"/>
      <c r="J693" s="223"/>
      <c r="K693" s="196">
        <v>2010041</v>
      </c>
      <c r="L693" s="579" t="s">
        <v>714</v>
      </c>
      <c r="M693" s="614">
        <v>45292</v>
      </c>
      <c r="N693" s="614">
        <v>45292</v>
      </c>
    </row>
    <row r="694" spans="1:14" s="198" customFormat="1" outlineLevel="2">
      <c r="A694" s="193" t="s">
        <v>669</v>
      </c>
      <c r="B694" s="193" t="s">
        <v>38</v>
      </c>
      <c r="C694" s="318" t="s">
        <v>369</v>
      </c>
      <c r="D694" s="193" t="s">
        <v>374</v>
      </c>
      <c r="E694" s="195" t="s">
        <v>695</v>
      </c>
      <c r="F694" s="193" t="s">
        <v>671</v>
      </c>
      <c r="G694" s="537" t="s">
        <v>1206</v>
      </c>
      <c r="H694" s="196">
        <v>11336953</v>
      </c>
      <c r="I694" s="223"/>
      <c r="J694" s="223"/>
      <c r="K694" s="196">
        <v>11336953</v>
      </c>
      <c r="L694" s="579" t="s">
        <v>714</v>
      </c>
      <c r="M694" s="614">
        <v>45294</v>
      </c>
      <c r="N694" s="614">
        <v>45294</v>
      </c>
    </row>
    <row r="695" spans="1:14" s="198" customFormat="1" outlineLevel="2">
      <c r="A695" s="193" t="s">
        <v>669</v>
      </c>
      <c r="B695" s="193" t="s">
        <v>38</v>
      </c>
      <c r="C695" s="318" t="s">
        <v>369</v>
      </c>
      <c r="D695" s="193" t="s">
        <v>374</v>
      </c>
      <c r="E695" s="195" t="s">
        <v>695</v>
      </c>
      <c r="F695" s="193" t="s">
        <v>671</v>
      </c>
      <c r="G695" s="537" t="s">
        <v>1207</v>
      </c>
      <c r="H695" s="196">
        <v>472657</v>
      </c>
      <c r="I695" s="223"/>
      <c r="J695" s="223"/>
      <c r="K695" s="196">
        <v>472657</v>
      </c>
      <c r="L695" s="579" t="s">
        <v>714</v>
      </c>
      <c r="M695" s="614">
        <v>45312</v>
      </c>
      <c r="N695" s="614">
        <v>45312</v>
      </c>
    </row>
    <row r="696" spans="1:14" s="198" customFormat="1" outlineLevel="2">
      <c r="A696" s="193" t="s">
        <v>669</v>
      </c>
      <c r="B696" s="193" t="s">
        <v>38</v>
      </c>
      <c r="C696" s="318" t="s">
        <v>369</v>
      </c>
      <c r="D696" s="193" t="s">
        <v>374</v>
      </c>
      <c r="E696" s="195" t="s">
        <v>695</v>
      </c>
      <c r="F696" s="193" t="s">
        <v>671</v>
      </c>
      <c r="G696" s="537" t="s">
        <v>1208</v>
      </c>
      <c r="H696" s="196">
        <v>2010041</v>
      </c>
      <c r="I696" s="223"/>
      <c r="J696" s="223"/>
      <c r="K696" s="196">
        <v>2010041</v>
      </c>
      <c r="L696" s="579" t="s">
        <v>714</v>
      </c>
      <c r="M696" s="614">
        <v>45323</v>
      </c>
      <c r="N696" s="614">
        <v>45323</v>
      </c>
    </row>
    <row r="697" spans="1:14" s="198" customFormat="1" outlineLevel="2">
      <c r="A697" s="193" t="s">
        <v>669</v>
      </c>
      <c r="B697" s="193" t="s">
        <v>38</v>
      </c>
      <c r="C697" s="318" t="s">
        <v>369</v>
      </c>
      <c r="D697" s="193" t="s">
        <v>374</v>
      </c>
      <c r="E697" s="195" t="s">
        <v>695</v>
      </c>
      <c r="F697" s="193" t="s">
        <v>671</v>
      </c>
      <c r="G697" s="537" t="s">
        <v>1209</v>
      </c>
      <c r="H697" s="196">
        <v>11172932</v>
      </c>
      <c r="I697" s="223"/>
      <c r="J697" s="223"/>
      <c r="K697" s="196">
        <v>11172932</v>
      </c>
      <c r="L697" s="579" t="s">
        <v>714</v>
      </c>
      <c r="M697" s="614">
        <v>45325</v>
      </c>
      <c r="N697" s="614">
        <v>45325</v>
      </c>
    </row>
    <row r="698" spans="1:14" s="198" customFormat="1" outlineLevel="2">
      <c r="A698" s="193" t="s">
        <v>669</v>
      </c>
      <c r="B698" s="193" t="s">
        <v>38</v>
      </c>
      <c r="C698" s="318" t="s">
        <v>369</v>
      </c>
      <c r="D698" s="193" t="s">
        <v>374</v>
      </c>
      <c r="E698" s="195" t="s">
        <v>695</v>
      </c>
      <c r="F698" s="193" t="s">
        <v>671</v>
      </c>
      <c r="G698" s="537" t="s">
        <v>1210</v>
      </c>
      <c r="H698" s="196">
        <v>461402</v>
      </c>
      <c r="I698" s="223"/>
      <c r="J698" s="223"/>
      <c r="K698" s="196">
        <v>461402</v>
      </c>
      <c r="L698" s="579" t="s">
        <v>714</v>
      </c>
      <c r="M698" s="614">
        <v>45343</v>
      </c>
      <c r="N698" s="614">
        <v>45343</v>
      </c>
    </row>
    <row r="699" spans="1:14" s="198" customFormat="1" outlineLevel="2">
      <c r="A699" s="193" t="s">
        <v>669</v>
      </c>
      <c r="B699" s="193" t="s">
        <v>38</v>
      </c>
      <c r="C699" s="318" t="s">
        <v>369</v>
      </c>
      <c r="D699" s="193" t="s">
        <v>374</v>
      </c>
      <c r="E699" s="195" t="s">
        <v>695</v>
      </c>
      <c r="F699" s="193" t="s">
        <v>671</v>
      </c>
      <c r="G699" s="537" t="s">
        <v>1211</v>
      </c>
      <c r="H699" s="196">
        <v>2010041</v>
      </c>
      <c r="I699" s="223"/>
      <c r="J699" s="223"/>
      <c r="K699" s="196">
        <v>2010041</v>
      </c>
      <c r="L699" s="579" t="s">
        <v>714</v>
      </c>
      <c r="M699" s="614">
        <v>45352</v>
      </c>
      <c r="N699" s="614">
        <v>45352</v>
      </c>
    </row>
    <row r="700" spans="1:14" s="198" customFormat="1" outlineLevel="2">
      <c r="A700" s="193" t="s">
        <v>669</v>
      </c>
      <c r="B700" s="193" t="s">
        <v>38</v>
      </c>
      <c r="C700" s="318" t="s">
        <v>369</v>
      </c>
      <c r="D700" s="193" t="s">
        <v>374</v>
      </c>
      <c r="E700" s="195" t="s">
        <v>695</v>
      </c>
      <c r="F700" s="193" t="s">
        <v>671</v>
      </c>
      <c r="G700" s="537" t="s">
        <v>1212</v>
      </c>
      <c r="H700" s="196">
        <v>10773534</v>
      </c>
      <c r="I700" s="223"/>
      <c r="J700" s="223"/>
      <c r="K700" s="196">
        <v>10773534</v>
      </c>
      <c r="L700" s="579" t="s">
        <v>714</v>
      </c>
      <c r="M700" s="614">
        <v>45354</v>
      </c>
      <c r="N700" s="614">
        <v>45354</v>
      </c>
    </row>
    <row r="701" spans="1:14" s="198" customFormat="1" outlineLevel="2">
      <c r="A701" s="193" t="s">
        <v>669</v>
      </c>
      <c r="B701" s="193" t="s">
        <v>38</v>
      </c>
      <c r="C701" s="318" t="s">
        <v>369</v>
      </c>
      <c r="D701" s="193" t="s">
        <v>374</v>
      </c>
      <c r="E701" s="195" t="s">
        <v>695</v>
      </c>
      <c r="F701" s="193" t="s">
        <v>671</v>
      </c>
      <c r="G701" s="537" t="s">
        <v>1213</v>
      </c>
      <c r="H701" s="196">
        <v>450030</v>
      </c>
      <c r="I701" s="223"/>
      <c r="J701" s="223"/>
      <c r="K701" s="196">
        <v>450030</v>
      </c>
      <c r="L701" s="579" t="s">
        <v>714</v>
      </c>
      <c r="M701" s="614">
        <v>45372</v>
      </c>
      <c r="N701" s="614">
        <v>45372</v>
      </c>
    </row>
    <row r="702" spans="1:14" s="198" customFormat="1" outlineLevel="2">
      <c r="A702" s="193" t="s">
        <v>669</v>
      </c>
      <c r="B702" s="193" t="s">
        <v>38</v>
      </c>
      <c r="C702" s="318" t="s">
        <v>369</v>
      </c>
      <c r="D702" s="193" t="s">
        <v>374</v>
      </c>
      <c r="E702" s="195" t="s">
        <v>695</v>
      </c>
      <c r="F702" s="193" t="s">
        <v>671</v>
      </c>
      <c r="G702" s="537" t="s">
        <v>1214</v>
      </c>
      <c r="H702" s="196">
        <v>2010041</v>
      </c>
      <c r="I702" s="223"/>
      <c r="J702" s="223"/>
      <c r="K702" s="196">
        <v>2010041</v>
      </c>
      <c r="L702" s="579" t="s">
        <v>714</v>
      </c>
      <c r="M702" s="614">
        <v>45383</v>
      </c>
      <c r="N702" s="614">
        <v>45383</v>
      </c>
    </row>
    <row r="703" spans="1:14" s="198" customFormat="1" outlineLevel="2">
      <c r="A703" s="193" t="s">
        <v>669</v>
      </c>
      <c r="B703" s="193" t="s">
        <v>38</v>
      </c>
      <c r="C703" s="318" t="s">
        <v>369</v>
      </c>
      <c r="D703" s="193" t="s">
        <v>374</v>
      </c>
      <c r="E703" s="195" t="s">
        <v>695</v>
      </c>
      <c r="F703" s="193" t="s">
        <v>671</v>
      </c>
      <c r="G703" s="537" t="s">
        <v>1215</v>
      </c>
      <c r="H703" s="196">
        <v>10844890</v>
      </c>
      <c r="I703" s="223"/>
      <c r="J703" s="223"/>
      <c r="K703" s="196">
        <v>10844890</v>
      </c>
      <c r="L703" s="579" t="s">
        <v>714</v>
      </c>
      <c r="M703" s="614">
        <v>45385</v>
      </c>
      <c r="N703" s="614">
        <v>45385</v>
      </c>
    </row>
    <row r="704" spans="1:14" s="198" customFormat="1" outlineLevel="2">
      <c r="A704" s="193" t="s">
        <v>669</v>
      </c>
      <c r="B704" s="193" t="s">
        <v>38</v>
      </c>
      <c r="C704" s="318" t="s">
        <v>369</v>
      </c>
      <c r="D704" s="193" t="s">
        <v>374</v>
      </c>
      <c r="E704" s="195" t="s">
        <v>695</v>
      </c>
      <c r="F704" s="193" t="s">
        <v>671</v>
      </c>
      <c r="G704" s="537" t="s">
        <v>1216</v>
      </c>
      <c r="H704" s="196">
        <v>438539</v>
      </c>
      <c r="I704" s="223"/>
      <c r="J704" s="223"/>
      <c r="K704" s="196">
        <v>438539</v>
      </c>
      <c r="L704" s="579" t="s">
        <v>714</v>
      </c>
      <c r="M704" s="614">
        <v>45403</v>
      </c>
      <c r="N704" s="614">
        <v>45403</v>
      </c>
    </row>
    <row r="705" spans="1:14" s="198" customFormat="1" outlineLevel="2">
      <c r="A705" s="193" t="s">
        <v>669</v>
      </c>
      <c r="B705" s="193" t="s">
        <v>38</v>
      </c>
      <c r="C705" s="318" t="s">
        <v>369</v>
      </c>
      <c r="D705" s="193" t="s">
        <v>374</v>
      </c>
      <c r="E705" s="195" t="s">
        <v>695</v>
      </c>
      <c r="F705" s="193" t="s">
        <v>671</v>
      </c>
      <c r="G705" s="537" t="s">
        <v>1217</v>
      </c>
      <c r="H705" s="196">
        <v>2010041</v>
      </c>
      <c r="I705" s="223"/>
      <c r="J705" s="223"/>
      <c r="K705" s="196">
        <v>2010041</v>
      </c>
      <c r="L705" s="579" t="s">
        <v>714</v>
      </c>
      <c r="M705" s="614">
        <v>45413</v>
      </c>
      <c r="N705" s="614">
        <v>45413</v>
      </c>
    </row>
    <row r="706" spans="1:14" s="198" customFormat="1" outlineLevel="2">
      <c r="A706" s="193" t="s">
        <v>669</v>
      </c>
      <c r="B706" s="193" t="s">
        <v>38</v>
      </c>
      <c r="C706" s="318" t="s">
        <v>369</v>
      </c>
      <c r="D706" s="193" t="s">
        <v>374</v>
      </c>
      <c r="E706" s="195" t="s">
        <v>695</v>
      </c>
      <c r="F706" s="193" t="s">
        <v>671</v>
      </c>
      <c r="G706" s="537" t="s">
        <v>1218</v>
      </c>
      <c r="H706" s="196">
        <v>10573839</v>
      </c>
      <c r="I706" s="223"/>
      <c r="J706" s="223"/>
      <c r="K706" s="196">
        <v>10573839</v>
      </c>
      <c r="L706" s="579" t="s">
        <v>714</v>
      </c>
      <c r="M706" s="614">
        <v>45415</v>
      </c>
      <c r="N706" s="614">
        <v>45415</v>
      </c>
    </row>
    <row r="707" spans="1:14" s="198" customFormat="1" outlineLevel="2">
      <c r="A707" s="193" t="s">
        <v>669</v>
      </c>
      <c r="B707" s="193" t="s">
        <v>38</v>
      </c>
      <c r="C707" s="318" t="s">
        <v>369</v>
      </c>
      <c r="D707" s="193" t="s">
        <v>374</v>
      </c>
      <c r="E707" s="195" t="s">
        <v>695</v>
      </c>
      <c r="F707" s="193" t="s">
        <v>671</v>
      </c>
      <c r="G707" s="537" t="s">
        <v>1219</v>
      </c>
      <c r="H707" s="196">
        <v>426928</v>
      </c>
      <c r="I707" s="223"/>
      <c r="J707" s="223"/>
      <c r="K707" s="196">
        <v>426928</v>
      </c>
      <c r="L707" s="579" t="s">
        <v>714</v>
      </c>
      <c r="M707" s="614">
        <v>45433</v>
      </c>
      <c r="N707" s="614">
        <v>45433</v>
      </c>
    </row>
    <row r="708" spans="1:14" s="198" customFormat="1" outlineLevel="2">
      <c r="A708" s="193" t="s">
        <v>669</v>
      </c>
      <c r="B708" s="193" t="s">
        <v>38</v>
      </c>
      <c r="C708" s="318" t="s">
        <v>369</v>
      </c>
      <c r="D708" s="193" t="s">
        <v>374</v>
      </c>
      <c r="E708" s="195" t="s">
        <v>695</v>
      </c>
      <c r="F708" s="193" t="s">
        <v>671</v>
      </c>
      <c r="G708" s="537" t="s">
        <v>1220</v>
      </c>
      <c r="H708" s="196">
        <v>2010041</v>
      </c>
      <c r="I708" s="223"/>
      <c r="J708" s="223"/>
      <c r="K708" s="196">
        <v>2010041</v>
      </c>
      <c r="L708" s="579" t="s">
        <v>714</v>
      </c>
      <c r="M708" s="614">
        <v>45474</v>
      </c>
      <c r="N708" s="614">
        <v>45474</v>
      </c>
    </row>
    <row r="709" spans="1:14" s="198" customFormat="1" outlineLevel="2">
      <c r="A709" s="193" t="s">
        <v>669</v>
      </c>
      <c r="B709" s="193" t="s">
        <v>38</v>
      </c>
      <c r="C709" s="318" t="s">
        <v>369</v>
      </c>
      <c r="D709" s="193" t="s">
        <v>374</v>
      </c>
      <c r="E709" s="195" t="s">
        <v>695</v>
      </c>
      <c r="F709" s="193" t="s">
        <v>671</v>
      </c>
      <c r="G709" s="537" t="s">
        <v>1087</v>
      </c>
      <c r="H709" s="196">
        <v>10516848</v>
      </c>
      <c r="I709" s="223"/>
      <c r="J709" s="223"/>
      <c r="K709" s="196">
        <v>10516848</v>
      </c>
      <c r="L709" s="579" t="s">
        <v>714</v>
      </c>
      <c r="M709" s="614">
        <v>45446</v>
      </c>
      <c r="N709" s="614">
        <v>45446</v>
      </c>
    </row>
    <row r="710" spans="1:14" s="198" customFormat="1" outlineLevel="2">
      <c r="A710" s="193" t="s">
        <v>669</v>
      </c>
      <c r="B710" s="193" t="s">
        <v>38</v>
      </c>
      <c r="C710" s="318" t="s">
        <v>369</v>
      </c>
      <c r="D710" s="193" t="s">
        <v>374</v>
      </c>
      <c r="E710" s="195" t="s">
        <v>695</v>
      </c>
      <c r="F710" s="193" t="s">
        <v>671</v>
      </c>
      <c r="G710" s="537" t="s">
        <v>1221</v>
      </c>
      <c r="H710" s="196">
        <v>415195</v>
      </c>
      <c r="I710" s="223"/>
      <c r="J710" s="223"/>
      <c r="K710" s="196">
        <v>415195</v>
      </c>
      <c r="L710" s="579" t="s">
        <v>714</v>
      </c>
      <c r="M710" s="614">
        <v>45464</v>
      </c>
      <c r="N710" s="614">
        <v>45464</v>
      </c>
    </row>
    <row r="711" spans="1:14" s="198" customFormat="1" outlineLevel="2">
      <c r="A711" s="193" t="s">
        <v>669</v>
      </c>
      <c r="B711" s="193" t="s">
        <v>38</v>
      </c>
      <c r="C711" s="318" t="s">
        <v>369</v>
      </c>
      <c r="D711" s="193" t="s">
        <v>374</v>
      </c>
      <c r="E711" s="195" t="s">
        <v>695</v>
      </c>
      <c r="F711" s="193" t="s">
        <v>671</v>
      </c>
      <c r="G711" s="537" t="s">
        <v>914</v>
      </c>
      <c r="H711" s="196">
        <v>2010041</v>
      </c>
      <c r="I711" s="223"/>
      <c r="J711" s="223"/>
      <c r="K711" s="196">
        <v>2010041</v>
      </c>
      <c r="L711" s="579" t="s">
        <v>714</v>
      </c>
      <c r="M711" s="614">
        <v>45474</v>
      </c>
      <c r="N711" s="614">
        <v>45474</v>
      </c>
    </row>
    <row r="712" spans="1:14" s="198" customFormat="1" outlineLevel="2">
      <c r="A712" s="193" t="s">
        <v>669</v>
      </c>
      <c r="B712" s="193" t="s">
        <v>38</v>
      </c>
      <c r="C712" s="318" t="s">
        <v>369</v>
      </c>
      <c r="D712" s="193" t="s">
        <v>374</v>
      </c>
      <c r="E712" s="195" t="s">
        <v>695</v>
      </c>
      <c r="F712" s="193" t="s">
        <v>671</v>
      </c>
      <c r="G712" s="537" t="s">
        <v>1222</v>
      </c>
      <c r="H712" s="196">
        <v>10256500</v>
      </c>
      <c r="I712" s="223"/>
      <c r="J712" s="223"/>
      <c r="K712" s="196">
        <v>10256500</v>
      </c>
      <c r="L712" s="579" t="s">
        <v>714</v>
      </c>
      <c r="M712" s="614">
        <v>45476</v>
      </c>
      <c r="N712" s="614">
        <v>45476</v>
      </c>
    </row>
    <row r="713" spans="1:14" s="198" customFormat="1" outlineLevel="2">
      <c r="A713" s="193" t="s">
        <v>669</v>
      </c>
      <c r="B713" s="193" t="s">
        <v>38</v>
      </c>
      <c r="C713" s="318" t="s">
        <v>369</v>
      </c>
      <c r="D713" s="193" t="s">
        <v>374</v>
      </c>
      <c r="E713" s="195" t="s">
        <v>695</v>
      </c>
      <c r="F713" s="193" t="s">
        <v>671</v>
      </c>
      <c r="G713" s="537" t="s">
        <v>1223</v>
      </c>
      <c r="H713" s="196">
        <v>403340</v>
      </c>
      <c r="I713" s="223"/>
      <c r="J713" s="223"/>
      <c r="K713" s="196">
        <v>403340</v>
      </c>
      <c r="L713" s="579" t="s">
        <v>714</v>
      </c>
      <c r="M713" s="614">
        <v>45494</v>
      </c>
      <c r="N713" s="614">
        <v>45494</v>
      </c>
    </row>
    <row r="714" spans="1:14" s="198" customFormat="1" outlineLevel="2">
      <c r="A714" s="193" t="s">
        <v>669</v>
      </c>
      <c r="B714" s="193" t="s">
        <v>38</v>
      </c>
      <c r="C714" s="318" t="s">
        <v>369</v>
      </c>
      <c r="D714" s="193" t="s">
        <v>374</v>
      </c>
      <c r="E714" s="195" t="s">
        <v>695</v>
      </c>
      <c r="F714" s="193" t="s">
        <v>671</v>
      </c>
      <c r="G714" s="537" t="s">
        <v>1224</v>
      </c>
      <c r="H714" s="196">
        <v>2010041</v>
      </c>
      <c r="I714" s="223"/>
      <c r="J714" s="223"/>
      <c r="K714" s="196">
        <v>2010041</v>
      </c>
      <c r="L714" s="579" t="s">
        <v>714</v>
      </c>
      <c r="M714" s="614">
        <v>45505</v>
      </c>
      <c r="N714" s="614">
        <v>45505</v>
      </c>
    </row>
    <row r="715" spans="1:14" s="198" customFormat="1" outlineLevel="2">
      <c r="A715" s="193" t="s">
        <v>669</v>
      </c>
      <c r="B715" s="193" t="s">
        <v>38</v>
      </c>
      <c r="C715" s="318" t="s">
        <v>369</v>
      </c>
      <c r="D715" s="193" t="s">
        <v>374</v>
      </c>
      <c r="E715" s="195" t="s">
        <v>695</v>
      </c>
      <c r="F715" s="193" t="s">
        <v>671</v>
      </c>
      <c r="G715" s="537" t="s">
        <v>1225</v>
      </c>
      <c r="H715" s="196">
        <v>10188806</v>
      </c>
      <c r="I715" s="223"/>
      <c r="J715" s="223"/>
      <c r="K715" s="196">
        <v>10188806</v>
      </c>
      <c r="L715" s="579" t="s">
        <v>714</v>
      </c>
      <c r="M715" s="614">
        <v>45507</v>
      </c>
      <c r="N715" s="614">
        <v>45507</v>
      </c>
    </row>
    <row r="716" spans="1:14" s="198" customFormat="1" outlineLevel="2">
      <c r="A716" s="193" t="s">
        <v>669</v>
      </c>
      <c r="B716" s="193" t="s">
        <v>38</v>
      </c>
      <c r="C716" s="318" t="s">
        <v>369</v>
      </c>
      <c r="D716" s="193" t="s">
        <v>374</v>
      </c>
      <c r="E716" s="195" t="s">
        <v>695</v>
      </c>
      <c r="F716" s="193" t="s">
        <v>671</v>
      </c>
      <c r="G716" s="537" t="s">
        <v>1226</v>
      </c>
      <c r="H716" s="196">
        <v>391361</v>
      </c>
      <c r="I716" s="223"/>
      <c r="J716" s="223"/>
      <c r="K716" s="196">
        <v>391361</v>
      </c>
      <c r="L716" s="579" t="s">
        <v>714</v>
      </c>
      <c r="M716" s="614">
        <v>45525</v>
      </c>
      <c r="N716" s="614">
        <v>45525</v>
      </c>
    </row>
    <row r="717" spans="1:14" s="198" customFormat="1" outlineLevel="2">
      <c r="A717" s="193" t="s">
        <v>669</v>
      </c>
      <c r="B717" s="193" t="s">
        <v>38</v>
      </c>
      <c r="C717" s="318" t="s">
        <v>369</v>
      </c>
      <c r="D717" s="193" t="s">
        <v>374</v>
      </c>
      <c r="E717" s="195" t="s">
        <v>695</v>
      </c>
      <c r="F717" s="193" t="s">
        <v>671</v>
      </c>
      <c r="G717" s="537" t="s">
        <v>1227</v>
      </c>
      <c r="H717" s="196">
        <v>2010041</v>
      </c>
      <c r="I717" s="223"/>
      <c r="J717" s="223"/>
      <c r="K717" s="196">
        <v>2010041</v>
      </c>
      <c r="L717" s="579" t="s">
        <v>714</v>
      </c>
      <c r="M717" s="614">
        <v>45536</v>
      </c>
      <c r="N717" s="614">
        <v>45536</v>
      </c>
    </row>
    <row r="718" spans="1:14" s="198" customFormat="1" outlineLevel="2">
      <c r="A718" s="193" t="s">
        <v>669</v>
      </c>
      <c r="B718" s="193" t="s">
        <v>38</v>
      </c>
      <c r="C718" s="318" t="s">
        <v>369</v>
      </c>
      <c r="D718" s="193" t="s">
        <v>374</v>
      </c>
      <c r="E718" s="195" t="s">
        <v>695</v>
      </c>
      <c r="F718" s="193" t="s">
        <v>671</v>
      </c>
      <c r="G718" s="537" t="s">
        <v>1228</v>
      </c>
      <c r="H718" s="196">
        <v>10024785</v>
      </c>
      <c r="I718" s="223"/>
      <c r="J718" s="223"/>
      <c r="K718" s="196">
        <v>10024785</v>
      </c>
      <c r="L718" s="579" t="s">
        <v>714</v>
      </c>
      <c r="M718" s="614">
        <v>45538</v>
      </c>
      <c r="N718" s="614">
        <v>45538</v>
      </c>
    </row>
    <row r="719" spans="1:14" s="198" customFormat="1" outlineLevel="2">
      <c r="A719" s="193" t="s">
        <v>669</v>
      </c>
      <c r="B719" s="193" t="s">
        <v>38</v>
      </c>
      <c r="C719" s="318" t="s">
        <v>369</v>
      </c>
      <c r="D719" s="193" t="s">
        <v>374</v>
      </c>
      <c r="E719" s="195" t="s">
        <v>695</v>
      </c>
      <c r="F719" s="193" t="s">
        <v>671</v>
      </c>
      <c r="G719" s="537" t="s">
        <v>1229</v>
      </c>
      <c r="H719" s="196">
        <v>379257</v>
      </c>
      <c r="I719" s="223"/>
      <c r="J719" s="223"/>
      <c r="K719" s="196">
        <v>379257</v>
      </c>
      <c r="L719" s="579" t="s">
        <v>714</v>
      </c>
      <c r="M719" s="614">
        <v>45556</v>
      </c>
      <c r="N719" s="614">
        <v>45556</v>
      </c>
    </row>
    <row r="720" spans="1:14" s="198" customFormat="1" outlineLevel="2">
      <c r="A720" s="193" t="s">
        <v>669</v>
      </c>
      <c r="B720" s="193" t="s">
        <v>38</v>
      </c>
      <c r="C720" s="318" t="s">
        <v>369</v>
      </c>
      <c r="D720" s="193" t="s">
        <v>374</v>
      </c>
      <c r="E720" s="195" t="s">
        <v>695</v>
      </c>
      <c r="F720" s="193" t="s">
        <v>671</v>
      </c>
      <c r="G720" s="537" t="s">
        <v>1230</v>
      </c>
      <c r="H720" s="196">
        <v>2010041</v>
      </c>
      <c r="I720" s="223"/>
      <c r="J720" s="223"/>
      <c r="K720" s="196">
        <v>2010041</v>
      </c>
      <c r="L720" s="579" t="s">
        <v>714</v>
      </c>
      <c r="M720" s="614">
        <v>45566</v>
      </c>
      <c r="N720" s="614">
        <v>45566</v>
      </c>
    </row>
    <row r="721" spans="1:14" s="198" customFormat="1" outlineLevel="2">
      <c r="A721" s="193" t="s">
        <v>669</v>
      </c>
      <c r="B721" s="193" t="s">
        <v>38</v>
      </c>
      <c r="C721" s="318" t="s">
        <v>369</v>
      </c>
      <c r="D721" s="193" t="s">
        <v>374</v>
      </c>
      <c r="E721" s="195" t="s">
        <v>695</v>
      </c>
      <c r="F721" s="193" t="s">
        <v>671</v>
      </c>
      <c r="G721" s="537" t="s">
        <v>917</v>
      </c>
      <c r="H721" s="196">
        <v>9780492</v>
      </c>
      <c r="I721" s="223"/>
      <c r="J721" s="223"/>
      <c r="K721" s="196">
        <v>9780492</v>
      </c>
      <c r="L721" s="579" t="s">
        <v>714</v>
      </c>
      <c r="M721" s="614">
        <v>45568</v>
      </c>
      <c r="N721" s="614">
        <v>45568</v>
      </c>
    </row>
    <row r="722" spans="1:14" s="198" customFormat="1" outlineLevel="2">
      <c r="A722" s="193" t="s">
        <v>669</v>
      </c>
      <c r="B722" s="193" t="s">
        <v>38</v>
      </c>
      <c r="C722" s="318" t="s">
        <v>369</v>
      </c>
      <c r="D722" s="193" t="s">
        <v>374</v>
      </c>
      <c r="E722" s="195" t="s">
        <v>695</v>
      </c>
      <c r="F722" s="193" t="s">
        <v>671</v>
      </c>
      <c r="G722" s="537" t="s">
        <v>1231</v>
      </c>
      <c r="H722" s="196">
        <v>367026</v>
      </c>
      <c r="I722" s="223"/>
      <c r="J722" s="223"/>
      <c r="K722" s="196">
        <v>367026</v>
      </c>
      <c r="L722" s="579" t="s">
        <v>714</v>
      </c>
      <c r="M722" s="614">
        <v>45586</v>
      </c>
      <c r="N722" s="614">
        <v>45586</v>
      </c>
    </row>
    <row r="723" spans="1:14" s="198" customFormat="1" outlineLevel="2">
      <c r="A723" s="193" t="s">
        <v>669</v>
      </c>
      <c r="B723" s="193" t="s">
        <v>38</v>
      </c>
      <c r="C723" s="318" t="s">
        <v>369</v>
      </c>
      <c r="D723" s="193" t="s">
        <v>374</v>
      </c>
      <c r="E723" s="195" t="s">
        <v>695</v>
      </c>
      <c r="F723" s="193" t="s">
        <v>671</v>
      </c>
      <c r="G723" s="537" t="s">
        <v>1232</v>
      </c>
      <c r="H723" s="196">
        <v>7996950</v>
      </c>
      <c r="I723" s="223"/>
      <c r="J723" s="223"/>
      <c r="K723" s="196">
        <v>7996950</v>
      </c>
      <c r="L723" s="579" t="s">
        <v>714</v>
      </c>
      <c r="M723" s="614">
        <v>45230</v>
      </c>
      <c r="N723" s="614">
        <v>45230</v>
      </c>
    </row>
    <row r="724" spans="1:14" s="198" customFormat="1" outlineLevel="1">
      <c r="A724" s="193"/>
      <c r="B724" s="433" t="s">
        <v>747</v>
      </c>
      <c r="C724" s="318"/>
      <c r="D724" s="193"/>
      <c r="E724" s="195"/>
      <c r="F724" s="193"/>
      <c r="G724" s="502"/>
      <c r="H724" s="196">
        <f>SUBTOTAL(9,H674:H723)</f>
        <v>217872080</v>
      </c>
      <c r="I724" s="223">
        <f>SUBTOTAL(9,I674:I723)</f>
        <v>0</v>
      </c>
      <c r="J724" s="223">
        <f>SUBTOTAL(9,J674:J723)</f>
        <v>0</v>
      </c>
      <c r="K724" s="196">
        <f>SUBTOTAL(9,K674:K723)</f>
        <v>217872080</v>
      </c>
      <c r="L724" s="579"/>
      <c r="M724" s="614"/>
      <c r="N724" s="614"/>
    </row>
    <row r="725" spans="1:14" s="300" customFormat="1" outlineLevel="2">
      <c r="A725" s="295" t="s">
        <v>669</v>
      </c>
      <c r="B725" s="295" t="s">
        <v>42</v>
      </c>
      <c r="C725" s="296" t="s">
        <v>444</v>
      </c>
      <c r="D725" s="295" t="s">
        <v>446</v>
      </c>
      <c r="E725" s="297" t="s">
        <v>699</v>
      </c>
      <c r="F725" s="295" t="s">
        <v>671</v>
      </c>
      <c r="G725" s="554" t="s">
        <v>1089</v>
      </c>
      <c r="H725" s="298">
        <v>4520637.4000000004</v>
      </c>
      <c r="I725" s="299"/>
      <c r="J725" s="299"/>
      <c r="K725" s="298">
        <v>4520637.4000000004</v>
      </c>
      <c r="L725" s="595" t="s">
        <v>714</v>
      </c>
      <c r="M725" s="628">
        <v>44910</v>
      </c>
      <c r="N725" s="628">
        <v>44910</v>
      </c>
    </row>
    <row r="726" spans="1:14" s="300" customFormat="1" outlineLevel="1">
      <c r="A726" s="295"/>
      <c r="B726" s="452" t="s">
        <v>743</v>
      </c>
      <c r="C726" s="450"/>
      <c r="D726" s="451"/>
      <c r="E726" s="297"/>
      <c r="F726" s="295"/>
      <c r="G726" s="517"/>
      <c r="H726" s="298">
        <f>SUBTOTAL(9,H725:H725)</f>
        <v>4520637.4000000004</v>
      </c>
      <c r="I726" s="299">
        <f>SUBTOTAL(9,I725:I725)</f>
        <v>0</v>
      </c>
      <c r="J726" s="299">
        <f>SUBTOTAL(9,J725:J725)</f>
        <v>0</v>
      </c>
      <c r="K726" s="298">
        <f>SUBTOTAL(9,K725:K725)</f>
        <v>4520637.4000000004</v>
      </c>
      <c r="L726" s="595"/>
      <c r="M726" s="628"/>
      <c r="N726" s="628"/>
    </row>
    <row r="727" spans="1:14" s="247" customFormat="1" outlineLevel="2">
      <c r="A727" s="242" t="s">
        <v>669</v>
      </c>
      <c r="B727" s="264" t="s">
        <v>120</v>
      </c>
      <c r="C727" s="265" t="s">
        <v>545</v>
      </c>
      <c r="D727" s="266" t="s">
        <v>547</v>
      </c>
      <c r="E727" s="244" t="s">
        <v>695</v>
      </c>
      <c r="F727" s="242" t="s">
        <v>671</v>
      </c>
      <c r="G727" s="545" t="s">
        <v>914</v>
      </c>
      <c r="H727" s="245">
        <v>2240000</v>
      </c>
      <c r="I727" s="246"/>
      <c r="J727" s="246"/>
      <c r="K727" s="245">
        <v>2240000</v>
      </c>
      <c r="L727" s="587" t="s">
        <v>714</v>
      </c>
      <c r="M727" s="636">
        <v>45131</v>
      </c>
      <c r="N727" s="636">
        <v>45131</v>
      </c>
    </row>
    <row r="728" spans="1:14" s="247" customFormat="1" outlineLevel="2">
      <c r="A728" s="242" t="s">
        <v>669</v>
      </c>
      <c r="B728" s="264" t="s">
        <v>120</v>
      </c>
      <c r="C728" s="265" t="s">
        <v>545</v>
      </c>
      <c r="D728" s="266" t="s">
        <v>547</v>
      </c>
      <c r="E728" s="244" t="s">
        <v>695</v>
      </c>
      <c r="F728" s="242" t="s">
        <v>671</v>
      </c>
      <c r="G728" s="545" t="s">
        <v>915</v>
      </c>
      <c r="H728" s="245">
        <v>3240000</v>
      </c>
      <c r="I728" s="246"/>
      <c r="J728" s="246"/>
      <c r="K728" s="245">
        <v>3240000</v>
      </c>
      <c r="L728" s="587" t="s">
        <v>714</v>
      </c>
      <c r="M728" s="636">
        <v>45163</v>
      </c>
      <c r="N728" s="636">
        <v>45163</v>
      </c>
    </row>
    <row r="729" spans="1:14" s="247" customFormat="1" outlineLevel="2">
      <c r="A729" s="242" t="s">
        <v>669</v>
      </c>
      <c r="B729" s="264" t="s">
        <v>120</v>
      </c>
      <c r="C729" s="265" t="s">
        <v>545</v>
      </c>
      <c r="D729" s="266" t="s">
        <v>547</v>
      </c>
      <c r="E729" s="244" t="s">
        <v>695</v>
      </c>
      <c r="F729" s="242" t="s">
        <v>671</v>
      </c>
      <c r="G729" s="545" t="s">
        <v>916</v>
      </c>
      <c r="H729" s="245">
        <v>3240000</v>
      </c>
      <c r="I729" s="246"/>
      <c r="J729" s="246"/>
      <c r="K729" s="245">
        <v>3240000</v>
      </c>
      <c r="L729" s="587" t="s">
        <v>714</v>
      </c>
      <c r="M729" s="636">
        <v>45192</v>
      </c>
      <c r="N729" s="636">
        <v>45192</v>
      </c>
    </row>
    <row r="730" spans="1:14" s="247" customFormat="1" outlineLevel="2">
      <c r="A730" s="242" t="s">
        <v>669</v>
      </c>
      <c r="B730" s="264" t="s">
        <v>120</v>
      </c>
      <c r="C730" s="265" t="s">
        <v>545</v>
      </c>
      <c r="D730" s="266" t="s">
        <v>547</v>
      </c>
      <c r="E730" s="244" t="s">
        <v>695</v>
      </c>
      <c r="F730" s="242" t="s">
        <v>671</v>
      </c>
      <c r="G730" s="545" t="s">
        <v>917</v>
      </c>
      <c r="H730" s="245">
        <v>3240000</v>
      </c>
      <c r="I730" s="246"/>
      <c r="J730" s="246"/>
      <c r="K730" s="245">
        <v>3240000</v>
      </c>
      <c r="L730" s="587" t="s">
        <v>714</v>
      </c>
      <c r="M730" s="636">
        <v>45222</v>
      </c>
      <c r="N730" s="636">
        <v>45222</v>
      </c>
    </row>
    <row r="731" spans="1:14" s="247" customFormat="1" outlineLevel="2">
      <c r="A731" s="242" t="s">
        <v>669</v>
      </c>
      <c r="B731" s="264" t="s">
        <v>120</v>
      </c>
      <c r="C731" s="265" t="s">
        <v>545</v>
      </c>
      <c r="D731" s="266" t="s">
        <v>547</v>
      </c>
      <c r="E731" s="244" t="s">
        <v>695</v>
      </c>
      <c r="F731" s="242" t="s">
        <v>671</v>
      </c>
      <c r="G731" s="545" t="s">
        <v>918</v>
      </c>
      <c r="H731" s="245">
        <v>3240000</v>
      </c>
      <c r="I731" s="246"/>
      <c r="J731" s="246"/>
      <c r="K731" s="245">
        <v>3240000</v>
      </c>
      <c r="L731" s="587" t="s">
        <v>714</v>
      </c>
      <c r="M731" s="636">
        <v>45257</v>
      </c>
      <c r="N731" s="636">
        <v>45257</v>
      </c>
    </row>
    <row r="732" spans="1:14" s="247" customFormat="1" outlineLevel="2">
      <c r="A732" s="242" t="s">
        <v>669</v>
      </c>
      <c r="B732" s="264" t="s">
        <v>120</v>
      </c>
      <c r="C732" s="265" t="s">
        <v>545</v>
      </c>
      <c r="D732" s="266" t="s">
        <v>547</v>
      </c>
      <c r="E732" s="244" t="s">
        <v>695</v>
      </c>
      <c r="F732" s="242" t="s">
        <v>671</v>
      </c>
      <c r="G732" s="545" t="s">
        <v>919</v>
      </c>
      <c r="H732" s="245">
        <v>3240000</v>
      </c>
      <c r="I732" s="246"/>
      <c r="J732" s="246"/>
      <c r="K732" s="245">
        <v>3240000</v>
      </c>
      <c r="L732" s="587" t="s">
        <v>714</v>
      </c>
      <c r="M732" s="636">
        <v>45286</v>
      </c>
      <c r="N732" s="636">
        <v>45286</v>
      </c>
    </row>
    <row r="733" spans="1:14" s="247" customFormat="1" outlineLevel="2">
      <c r="A733" s="242" t="s">
        <v>669</v>
      </c>
      <c r="B733" s="264" t="s">
        <v>120</v>
      </c>
      <c r="C733" s="265" t="s">
        <v>545</v>
      </c>
      <c r="D733" s="266" t="s">
        <v>547</v>
      </c>
      <c r="E733" s="244" t="s">
        <v>695</v>
      </c>
      <c r="F733" s="242" t="s">
        <v>671</v>
      </c>
      <c r="G733" s="545" t="s">
        <v>920</v>
      </c>
      <c r="H733" s="245">
        <v>3240000</v>
      </c>
      <c r="I733" s="246"/>
      <c r="J733" s="246"/>
      <c r="K733" s="245">
        <v>3240000</v>
      </c>
      <c r="L733" s="587" t="s">
        <v>714</v>
      </c>
      <c r="M733" s="636">
        <v>45317</v>
      </c>
      <c r="N733" s="636">
        <v>45317</v>
      </c>
    </row>
    <row r="734" spans="1:14" s="247" customFormat="1" outlineLevel="2">
      <c r="A734" s="242" t="s">
        <v>669</v>
      </c>
      <c r="B734" s="264" t="s">
        <v>120</v>
      </c>
      <c r="C734" s="265" t="s">
        <v>545</v>
      </c>
      <c r="D734" s="266" t="s">
        <v>547</v>
      </c>
      <c r="E734" s="244" t="s">
        <v>695</v>
      </c>
      <c r="F734" s="242" t="s">
        <v>671</v>
      </c>
      <c r="G734" s="545" t="s">
        <v>921</v>
      </c>
      <c r="H734" s="245">
        <v>3240000</v>
      </c>
      <c r="I734" s="246"/>
      <c r="J734" s="246"/>
      <c r="K734" s="245">
        <v>3240000</v>
      </c>
      <c r="L734" s="587" t="s">
        <v>714</v>
      </c>
      <c r="M734" s="636">
        <v>45373</v>
      </c>
      <c r="N734" s="636">
        <v>45373</v>
      </c>
    </row>
    <row r="735" spans="1:14" s="247" customFormat="1" outlineLevel="2">
      <c r="A735" s="242" t="s">
        <v>669</v>
      </c>
      <c r="B735" s="264" t="s">
        <v>120</v>
      </c>
      <c r="C735" s="265" t="s">
        <v>545</v>
      </c>
      <c r="D735" s="266" t="s">
        <v>547</v>
      </c>
      <c r="E735" s="244" t="s">
        <v>695</v>
      </c>
      <c r="F735" s="242" t="s">
        <v>671</v>
      </c>
      <c r="G735" s="545" t="s">
        <v>922</v>
      </c>
      <c r="H735" s="245">
        <v>3240000</v>
      </c>
      <c r="I735" s="246"/>
      <c r="J735" s="246"/>
      <c r="K735" s="245">
        <v>3240000</v>
      </c>
      <c r="L735" s="587" t="s">
        <v>714</v>
      </c>
      <c r="M735" s="636">
        <v>45373</v>
      </c>
      <c r="N735" s="636">
        <v>45373</v>
      </c>
    </row>
    <row r="736" spans="1:14" s="247" customFormat="1" outlineLevel="2">
      <c r="A736" s="242" t="s">
        <v>669</v>
      </c>
      <c r="B736" s="264" t="s">
        <v>120</v>
      </c>
      <c r="C736" s="265" t="s">
        <v>545</v>
      </c>
      <c r="D736" s="266" t="s">
        <v>547</v>
      </c>
      <c r="E736" s="244" t="s">
        <v>695</v>
      </c>
      <c r="F736" s="242" t="s">
        <v>671</v>
      </c>
      <c r="G736" s="545" t="s">
        <v>923</v>
      </c>
      <c r="H736" s="245">
        <v>3240000</v>
      </c>
      <c r="I736" s="246"/>
      <c r="J736" s="246"/>
      <c r="K736" s="245">
        <v>3240000</v>
      </c>
      <c r="L736" s="587" t="s">
        <v>714</v>
      </c>
      <c r="M736" s="636">
        <v>45420</v>
      </c>
      <c r="N736" s="636">
        <v>45420</v>
      </c>
    </row>
    <row r="737" spans="1:14" s="247" customFormat="1" outlineLevel="2">
      <c r="A737" s="242" t="s">
        <v>669</v>
      </c>
      <c r="B737" s="264" t="s">
        <v>120</v>
      </c>
      <c r="C737" s="265" t="s">
        <v>545</v>
      </c>
      <c r="D737" s="266" t="s">
        <v>547</v>
      </c>
      <c r="E737" s="244" t="s">
        <v>695</v>
      </c>
      <c r="F737" s="242" t="s">
        <v>671</v>
      </c>
      <c r="G737" s="545" t="s">
        <v>924</v>
      </c>
      <c r="H737" s="245">
        <v>3240000</v>
      </c>
      <c r="I737" s="246"/>
      <c r="J737" s="246"/>
      <c r="K737" s="245">
        <v>3240000</v>
      </c>
      <c r="L737" s="587" t="s">
        <v>714</v>
      </c>
      <c r="M737" s="636">
        <v>45439</v>
      </c>
      <c r="N737" s="636">
        <v>45439</v>
      </c>
    </row>
    <row r="738" spans="1:14" s="247" customFormat="1" outlineLevel="2">
      <c r="A738" s="242" t="s">
        <v>669</v>
      </c>
      <c r="B738" s="264" t="s">
        <v>120</v>
      </c>
      <c r="C738" s="265" t="s">
        <v>545</v>
      </c>
      <c r="D738" s="266" t="s">
        <v>547</v>
      </c>
      <c r="E738" s="244" t="s">
        <v>695</v>
      </c>
      <c r="F738" s="242" t="s">
        <v>671</v>
      </c>
      <c r="G738" s="545" t="s">
        <v>925</v>
      </c>
      <c r="H738" s="245">
        <v>3240000</v>
      </c>
      <c r="I738" s="246"/>
      <c r="J738" s="246"/>
      <c r="K738" s="245">
        <v>3240000</v>
      </c>
      <c r="L738" s="587" t="s">
        <v>714</v>
      </c>
      <c r="M738" s="636">
        <v>45468</v>
      </c>
      <c r="N738" s="636">
        <v>45468</v>
      </c>
    </row>
    <row r="739" spans="1:14" s="247" customFormat="1" outlineLevel="2">
      <c r="A739" s="242" t="s">
        <v>669</v>
      </c>
      <c r="B739" s="264" t="s">
        <v>120</v>
      </c>
      <c r="C739" s="265" t="s">
        <v>545</v>
      </c>
      <c r="D739" s="266" t="s">
        <v>547</v>
      </c>
      <c r="E739" s="244" t="s">
        <v>695</v>
      </c>
      <c r="F739" s="242" t="s">
        <v>671</v>
      </c>
      <c r="G739" s="545" t="s">
        <v>926</v>
      </c>
      <c r="H739" s="245">
        <v>3240000</v>
      </c>
      <c r="I739" s="246"/>
      <c r="J739" s="246"/>
      <c r="K739" s="245">
        <v>3240000</v>
      </c>
      <c r="L739" s="587" t="s">
        <v>714</v>
      </c>
      <c r="M739" s="636">
        <v>45498</v>
      </c>
      <c r="N739" s="636">
        <v>45498</v>
      </c>
    </row>
    <row r="740" spans="1:14" s="247" customFormat="1" outlineLevel="2">
      <c r="A740" s="242" t="s">
        <v>669</v>
      </c>
      <c r="B740" s="264" t="s">
        <v>120</v>
      </c>
      <c r="C740" s="265" t="s">
        <v>545</v>
      </c>
      <c r="D740" s="266" t="s">
        <v>547</v>
      </c>
      <c r="E740" s="244" t="s">
        <v>695</v>
      </c>
      <c r="F740" s="242" t="s">
        <v>671</v>
      </c>
      <c r="G740" s="545" t="s">
        <v>927</v>
      </c>
      <c r="H740" s="245">
        <v>3240000</v>
      </c>
      <c r="I740" s="246"/>
      <c r="J740" s="246"/>
      <c r="K740" s="245">
        <v>3240000</v>
      </c>
      <c r="L740" s="587" t="s">
        <v>714</v>
      </c>
      <c r="M740" s="636">
        <v>45527</v>
      </c>
      <c r="N740" s="636">
        <v>45527</v>
      </c>
    </row>
    <row r="741" spans="1:14" s="247" customFormat="1" outlineLevel="2">
      <c r="A741" s="242" t="s">
        <v>669</v>
      </c>
      <c r="B741" s="264" t="s">
        <v>120</v>
      </c>
      <c r="C741" s="265" t="s">
        <v>545</v>
      </c>
      <c r="D741" s="266" t="s">
        <v>547</v>
      </c>
      <c r="E741" s="244" t="s">
        <v>695</v>
      </c>
      <c r="F741" s="242" t="s">
        <v>671</v>
      </c>
      <c r="G741" s="545" t="s">
        <v>928</v>
      </c>
      <c r="H741" s="245">
        <v>3240000</v>
      </c>
      <c r="I741" s="246"/>
      <c r="J741" s="246"/>
      <c r="K741" s="245">
        <v>3240000</v>
      </c>
      <c r="L741" s="587" t="s">
        <v>714</v>
      </c>
      <c r="M741" s="636">
        <v>45560</v>
      </c>
      <c r="N741" s="636">
        <v>45560</v>
      </c>
    </row>
    <row r="742" spans="1:14" s="247" customFormat="1" outlineLevel="2">
      <c r="A742" s="242" t="s">
        <v>669</v>
      </c>
      <c r="B742" s="264" t="s">
        <v>120</v>
      </c>
      <c r="C742" s="265" t="s">
        <v>545</v>
      </c>
      <c r="D742" s="266" t="s">
        <v>547</v>
      </c>
      <c r="E742" s="244" t="s">
        <v>695</v>
      </c>
      <c r="F742" s="242" t="s">
        <v>671</v>
      </c>
      <c r="G742" s="545" t="s">
        <v>929</v>
      </c>
      <c r="H742" s="245">
        <v>3240000</v>
      </c>
      <c r="I742" s="246"/>
      <c r="J742" s="246"/>
      <c r="K742" s="245">
        <v>3240000</v>
      </c>
      <c r="L742" s="587" t="s">
        <v>714</v>
      </c>
      <c r="M742" s="636">
        <v>45589</v>
      </c>
      <c r="N742" s="636">
        <v>45589</v>
      </c>
    </row>
    <row r="743" spans="1:14" s="247" customFormat="1" outlineLevel="1">
      <c r="A743" s="242"/>
      <c r="B743" s="453" t="s">
        <v>754</v>
      </c>
      <c r="C743" s="265"/>
      <c r="D743" s="266"/>
      <c r="E743" s="244"/>
      <c r="F743" s="242"/>
      <c r="G743" s="545"/>
      <c r="H743" s="245">
        <f>SUBTOTAL(9,H727:H742)</f>
        <v>50840000</v>
      </c>
      <c r="I743" s="246">
        <f>SUBTOTAL(9,I727:I742)</f>
        <v>0</v>
      </c>
      <c r="J743" s="246">
        <f>SUBTOTAL(9,J727:J742)</f>
        <v>0</v>
      </c>
      <c r="K743" s="245">
        <f>SUBTOTAL(9,K727:K742)</f>
        <v>50840000</v>
      </c>
      <c r="L743" s="587"/>
      <c r="M743" s="622"/>
      <c r="N743" s="622"/>
    </row>
    <row r="744" spans="1:14" s="274" customFormat="1" ht="13.5" customHeight="1" outlineLevel="2">
      <c r="A744" s="267" t="s">
        <v>669</v>
      </c>
      <c r="B744" s="268" t="s">
        <v>147</v>
      </c>
      <c r="C744" s="269" t="s">
        <v>146</v>
      </c>
      <c r="D744" s="270" t="s">
        <v>690</v>
      </c>
      <c r="E744" s="271" t="s">
        <v>700</v>
      </c>
      <c r="F744" s="267" t="s">
        <v>671</v>
      </c>
      <c r="G744" s="546" t="s">
        <v>930</v>
      </c>
      <c r="H744" s="272">
        <v>123500</v>
      </c>
      <c r="I744" s="273"/>
      <c r="J744" s="273"/>
      <c r="K744" s="272">
        <v>123500</v>
      </c>
      <c r="L744" s="596" t="s">
        <v>714</v>
      </c>
      <c r="M744" s="629">
        <v>45295</v>
      </c>
      <c r="N744" s="629">
        <v>45295</v>
      </c>
    </row>
    <row r="745" spans="1:14" s="274" customFormat="1" ht="13.5" customHeight="1" outlineLevel="1">
      <c r="A745" s="267"/>
      <c r="B745" s="455" t="s">
        <v>755</v>
      </c>
      <c r="C745" s="454"/>
      <c r="D745" s="270"/>
      <c r="E745" s="271"/>
      <c r="F745" s="267"/>
      <c r="G745" s="518"/>
      <c r="H745" s="272">
        <f>SUBTOTAL(9,H744:H744)</f>
        <v>123500</v>
      </c>
      <c r="I745" s="273">
        <f>SUBTOTAL(9,I744:I744)</f>
        <v>0</v>
      </c>
      <c r="J745" s="273">
        <f>SUBTOTAL(9,J744:J744)</f>
        <v>0</v>
      </c>
      <c r="K745" s="272">
        <f>SUBTOTAL(9,K744:K744)</f>
        <v>123500</v>
      </c>
      <c r="L745" s="596"/>
      <c r="M745" s="629"/>
      <c r="N745" s="629"/>
    </row>
    <row r="746" spans="1:14" s="293" customFormat="1" ht="13.5" customHeight="1" outlineLevel="2">
      <c r="A746" s="288" t="s">
        <v>669</v>
      </c>
      <c r="B746" s="288" t="s">
        <v>112</v>
      </c>
      <c r="C746" s="289" t="s">
        <v>503</v>
      </c>
      <c r="D746" s="288" t="s">
        <v>505</v>
      </c>
      <c r="E746" s="290" t="s">
        <v>701</v>
      </c>
      <c r="F746" s="288" t="s">
        <v>671</v>
      </c>
      <c r="G746" s="549" t="s">
        <v>974</v>
      </c>
      <c r="H746" s="291">
        <v>1080000</v>
      </c>
      <c r="I746" s="292"/>
      <c r="J746" s="292"/>
      <c r="K746" s="291">
        <v>1080000</v>
      </c>
      <c r="L746" s="597" t="s">
        <v>714</v>
      </c>
      <c r="M746" s="630">
        <v>44799</v>
      </c>
      <c r="N746" s="630">
        <v>44799</v>
      </c>
    </row>
    <row r="747" spans="1:14" s="293" customFormat="1" ht="13.5" customHeight="1" outlineLevel="2">
      <c r="A747" s="288" t="s">
        <v>669</v>
      </c>
      <c r="B747" s="288" t="s">
        <v>112</v>
      </c>
      <c r="C747" s="289" t="s">
        <v>503</v>
      </c>
      <c r="D747" s="288" t="s">
        <v>505</v>
      </c>
      <c r="E747" s="290" t="s">
        <v>701</v>
      </c>
      <c r="F747" s="288" t="s">
        <v>671</v>
      </c>
      <c r="G747" s="549" t="s">
        <v>975</v>
      </c>
      <c r="H747" s="291">
        <v>1068000</v>
      </c>
      <c r="I747" s="292"/>
      <c r="J747" s="292"/>
      <c r="K747" s="291">
        <v>1068000</v>
      </c>
      <c r="L747" s="597" t="s">
        <v>714</v>
      </c>
      <c r="M747" s="630">
        <v>44865</v>
      </c>
      <c r="N747" s="630">
        <v>44865</v>
      </c>
    </row>
    <row r="748" spans="1:14" s="293" customFormat="1" ht="13.5" customHeight="1" outlineLevel="2">
      <c r="A748" s="288" t="s">
        <v>669</v>
      </c>
      <c r="B748" s="288" t="s">
        <v>112</v>
      </c>
      <c r="C748" s="289" t="s">
        <v>503</v>
      </c>
      <c r="D748" s="288" t="s">
        <v>505</v>
      </c>
      <c r="E748" s="290" t="s">
        <v>701</v>
      </c>
      <c r="F748" s="288" t="s">
        <v>671</v>
      </c>
      <c r="G748" s="549" t="s">
        <v>976</v>
      </c>
      <c r="H748" s="291">
        <v>1068000</v>
      </c>
      <c r="I748" s="292"/>
      <c r="J748" s="292"/>
      <c r="K748" s="291">
        <v>1068000</v>
      </c>
      <c r="L748" s="597" t="s">
        <v>714</v>
      </c>
      <c r="M748" s="630">
        <v>44925</v>
      </c>
      <c r="N748" s="630">
        <v>44925</v>
      </c>
    </row>
    <row r="749" spans="1:14" s="293" customFormat="1" ht="13.5" customHeight="1" outlineLevel="2">
      <c r="A749" s="288" t="s">
        <v>669</v>
      </c>
      <c r="B749" s="288" t="s">
        <v>112</v>
      </c>
      <c r="C749" s="289" t="s">
        <v>503</v>
      </c>
      <c r="D749" s="288" t="s">
        <v>505</v>
      </c>
      <c r="E749" s="290" t="s">
        <v>701</v>
      </c>
      <c r="F749" s="288" t="s">
        <v>671</v>
      </c>
      <c r="G749" s="549" t="s">
        <v>977</v>
      </c>
      <c r="H749" s="291">
        <v>1068000</v>
      </c>
      <c r="I749" s="292"/>
      <c r="J749" s="292"/>
      <c r="K749" s="291">
        <v>1068000</v>
      </c>
      <c r="L749" s="597" t="s">
        <v>714</v>
      </c>
      <c r="M749" s="630">
        <v>45077</v>
      </c>
      <c r="N749" s="630">
        <v>45077</v>
      </c>
    </row>
    <row r="750" spans="1:14" s="293" customFormat="1" ht="13.5" customHeight="1" outlineLevel="1">
      <c r="A750" s="288"/>
      <c r="B750" s="456" t="s">
        <v>756</v>
      </c>
      <c r="C750" s="289"/>
      <c r="D750" s="288"/>
      <c r="E750" s="290"/>
      <c r="F750" s="288"/>
      <c r="G750" s="519"/>
      <c r="H750" s="291">
        <f>SUBTOTAL(9,H746:H749)</f>
        <v>4284000</v>
      </c>
      <c r="I750" s="292">
        <f>SUBTOTAL(9,I746:I749)</f>
        <v>0</v>
      </c>
      <c r="J750" s="292">
        <f>SUBTOTAL(9,J746:J749)</f>
        <v>0</v>
      </c>
      <c r="K750" s="291">
        <f>SUBTOTAL(9,K746:K749)</f>
        <v>4284000</v>
      </c>
      <c r="L750" s="597"/>
      <c r="M750" s="630"/>
      <c r="N750" s="630"/>
    </row>
    <row r="751" spans="1:14" s="222" customFormat="1" ht="12.75" customHeight="1" outlineLevel="2">
      <c r="A751" s="217" t="s">
        <v>669</v>
      </c>
      <c r="B751" s="217" t="s">
        <v>102</v>
      </c>
      <c r="C751" s="294" t="s">
        <v>524</v>
      </c>
      <c r="D751" s="217" t="s">
        <v>526</v>
      </c>
      <c r="E751" s="219" t="s">
        <v>701</v>
      </c>
      <c r="F751" s="217" t="s">
        <v>671</v>
      </c>
      <c r="G751" s="536" t="s">
        <v>978</v>
      </c>
      <c r="H751" s="220">
        <v>11835616</v>
      </c>
      <c r="I751" s="221"/>
      <c r="J751" s="221"/>
      <c r="K751" s="220">
        <v>11835616</v>
      </c>
      <c r="L751" s="577" t="s">
        <v>714</v>
      </c>
      <c r="M751" s="617">
        <v>44824</v>
      </c>
      <c r="N751" s="617">
        <v>44824</v>
      </c>
    </row>
    <row r="752" spans="1:14" s="222" customFormat="1" ht="12.75" customHeight="1" outlineLevel="2">
      <c r="A752" s="217" t="s">
        <v>669</v>
      </c>
      <c r="B752" s="217" t="s">
        <v>102</v>
      </c>
      <c r="C752" s="294" t="s">
        <v>524</v>
      </c>
      <c r="D752" s="217" t="s">
        <v>526</v>
      </c>
      <c r="E752" s="219" t="s">
        <v>701</v>
      </c>
      <c r="F752" s="217" t="s">
        <v>671</v>
      </c>
      <c r="G752" s="536" t="s">
        <v>979</v>
      </c>
      <c r="H752" s="220">
        <v>12230137</v>
      </c>
      <c r="I752" s="221"/>
      <c r="J752" s="221"/>
      <c r="K752" s="220">
        <v>12230137</v>
      </c>
      <c r="L752" s="577" t="s">
        <v>714</v>
      </c>
      <c r="M752" s="617">
        <v>44880</v>
      </c>
      <c r="N752" s="617">
        <v>44880</v>
      </c>
    </row>
    <row r="753" spans="1:14" s="222" customFormat="1" ht="12.75" customHeight="1" outlineLevel="2">
      <c r="A753" s="217" t="s">
        <v>669</v>
      </c>
      <c r="B753" s="217" t="s">
        <v>102</v>
      </c>
      <c r="C753" s="294" t="s">
        <v>524</v>
      </c>
      <c r="D753" s="217" t="s">
        <v>526</v>
      </c>
      <c r="E753" s="219" t="s">
        <v>701</v>
      </c>
      <c r="F753" s="217" t="s">
        <v>671</v>
      </c>
      <c r="G753" s="536" t="s">
        <v>980</v>
      </c>
      <c r="H753" s="220">
        <v>11835616</v>
      </c>
      <c r="I753" s="221"/>
      <c r="J753" s="221"/>
      <c r="K753" s="220">
        <v>11835616</v>
      </c>
      <c r="L753" s="577" t="s">
        <v>714</v>
      </c>
      <c r="M753" s="617">
        <v>44895</v>
      </c>
      <c r="N753" s="617">
        <v>44895</v>
      </c>
    </row>
    <row r="754" spans="1:14" s="222" customFormat="1" ht="12.75" customHeight="1" outlineLevel="2">
      <c r="A754" s="217" t="s">
        <v>669</v>
      </c>
      <c r="B754" s="217" t="s">
        <v>102</v>
      </c>
      <c r="C754" s="294" t="s">
        <v>524</v>
      </c>
      <c r="D754" s="217" t="s">
        <v>526</v>
      </c>
      <c r="E754" s="219" t="s">
        <v>701</v>
      </c>
      <c r="F754" s="217" t="s">
        <v>671</v>
      </c>
      <c r="G754" s="536" t="s">
        <v>981</v>
      </c>
      <c r="H754" s="220">
        <v>12230137</v>
      </c>
      <c r="I754" s="221"/>
      <c r="J754" s="221"/>
      <c r="K754" s="220">
        <v>12230137</v>
      </c>
      <c r="L754" s="577" t="s">
        <v>714</v>
      </c>
      <c r="M754" s="617">
        <v>44926</v>
      </c>
      <c r="N754" s="617">
        <v>44926</v>
      </c>
    </row>
    <row r="755" spans="1:14" s="222" customFormat="1" ht="12.75" customHeight="1" outlineLevel="2">
      <c r="A755" s="217" t="s">
        <v>669</v>
      </c>
      <c r="B755" s="217" t="s">
        <v>102</v>
      </c>
      <c r="C755" s="294" t="s">
        <v>524</v>
      </c>
      <c r="D755" s="217" t="s">
        <v>526</v>
      </c>
      <c r="E755" s="219" t="s">
        <v>701</v>
      </c>
      <c r="F755" s="217" t="s">
        <v>671</v>
      </c>
      <c r="G755" s="536" t="s">
        <v>982</v>
      </c>
      <c r="H755" s="220">
        <v>12230137</v>
      </c>
      <c r="I755" s="221"/>
      <c r="J755" s="221"/>
      <c r="K755" s="220">
        <v>12230137</v>
      </c>
      <c r="L755" s="577" t="s">
        <v>714</v>
      </c>
      <c r="M755" s="617">
        <v>44957</v>
      </c>
      <c r="N755" s="617">
        <v>44957</v>
      </c>
    </row>
    <row r="756" spans="1:14" s="222" customFormat="1" ht="12.75" customHeight="1" outlineLevel="2">
      <c r="A756" s="217" t="s">
        <v>669</v>
      </c>
      <c r="B756" s="217" t="s">
        <v>102</v>
      </c>
      <c r="C756" s="294" t="s">
        <v>524</v>
      </c>
      <c r="D756" s="217" t="s">
        <v>526</v>
      </c>
      <c r="E756" s="219" t="s">
        <v>701</v>
      </c>
      <c r="F756" s="217" t="s">
        <v>671</v>
      </c>
      <c r="G756" s="536" t="s">
        <v>983</v>
      </c>
      <c r="H756" s="220">
        <v>131769863.03</v>
      </c>
      <c r="I756" s="221"/>
      <c r="J756" s="221"/>
      <c r="K756" s="220">
        <v>131769863.03</v>
      </c>
      <c r="L756" s="577" t="s">
        <v>714</v>
      </c>
      <c r="M756" s="617">
        <v>45275</v>
      </c>
      <c r="N756" s="617">
        <v>45275</v>
      </c>
    </row>
    <row r="757" spans="1:14" s="222" customFormat="1" ht="12.75" customHeight="1" outlineLevel="2">
      <c r="A757" s="217" t="s">
        <v>669</v>
      </c>
      <c r="B757" s="217" t="s">
        <v>102</v>
      </c>
      <c r="C757" s="294" t="s">
        <v>524</v>
      </c>
      <c r="D757" s="217" t="s">
        <v>526</v>
      </c>
      <c r="E757" s="219" t="s">
        <v>701</v>
      </c>
      <c r="F757" s="217" t="s">
        <v>671</v>
      </c>
      <c r="G757" s="536" t="s">
        <v>984</v>
      </c>
      <c r="H757" s="220">
        <v>23671233</v>
      </c>
      <c r="I757" s="221"/>
      <c r="J757" s="221"/>
      <c r="K757" s="220">
        <v>23671233</v>
      </c>
      <c r="L757" s="577" t="s">
        <v>714</v>
      </c>
      <c r="M757" s="617">
        <v>45351</v>
      </c>
      <c r="N757" s="617">
        <v>45351</v>
      </c>
    </row>
    <row r="758" spans="1:14" s="222" customFormat="1" ht="12.75" customHeight="1" outlineLevel="2">
      <c r="A758" s="217" t="s">
        <v>669</v>
      </c>
      <c r="B758" s="217" t="s">
        <v>102</v>
      </c>
      <c r="C758" s="294" t="s">
        <v>524</v>
      </c>
      <c r="D758" s="217" t="s">
        <v>526</v>
      </c>
      <c r="E758" s="219" t="s">
        <v>701</v>
      </c>
      <c r="F758" s="217" t="s">
        <v>671</v>
      </c>
      <c r="G758" s="536" t="s">
        <v>985</v>
      </c>
      <c r="H758" s="220">
        <v>24065753</v>
      </c>
      <c r="I758" s="221"/>
      <c r="J758" s="221"/>
      <c r="K758" s="220">
        <v>24065753</v>
      </c>
      <c r="L758" s="577" t="s">
        <v>714</v>
      </c>
      <c r="M758" s="617">
        <v>45404</v>
      </c>
      <c r="N758" s="617">
        <v>45404</v>
      </c>
    </row>
    <row r="759" spans="1:14" s="222" customFormat="1" ht="12.75" customHeight="1" outlineLevel="2">
      <c r="A759" s="217" t="s">
        <v>669</v>
      </c>
      <c r="B759" s="217" t="s">
        <v>102</v>
      </c>
      <c r="C759" s="294" t="s">
        <v>524</v>
      </c>
      <c r="D759" s="217" t="s">
        <v>526</v>
      </c>
      <c r="E759" s="219" t="s">
        <v>701</v>
      </c>
      <c r="F759" s="217" t="s">
        <v>671</v>
      </c>
      <c r="G759" s="536" t="s">
        <v>986</v>
      </c>
      <c r="H759" s="220">
        <v>24065753</v>
      </c>
      <c r="I759" s="221"/>
      <c r="J759" s="221"/>
      <c r="K759" s="220">
        <v>24065753</v>
      </c>
      <c r="L759" s="577" t="s">
        <v>714</v>
      </c>
      <c r="M759" s="617">
        <v>45463</v>
      </c>
      <c r="N759" s="617">
        <v>45463</v>
      </c>
    </row>
    <row r="760" spans="1:14" s="222" customFormat="1" ht="12.75" customHeight="1" outlineLevel="2">
      <c r="A760" s="217" t="s">
        <v>669</v>
      </c>
      <c r="B760" s="217" t="s">
        <v>102</v>
      </c>
      <c r="C760" s="294" t="s">
        <v>524</v>
      </c>
      <c r="D760" s="217" t="s">
        <v>526</v>
      </c>
      <c r="E760" s="219" t="s">
        <v>701</v>
      </c>
      <c r="F760" s="217" t="s">
        <v>671</v>
      </c>
      <c r="G760" s="536" t="s">
        <v>987</v>
      </c>
      <c r="H760" s="220">
        <v>24460274</v>
      </c>
      <c r="I760" s="221"/>
      <c r="J760" s="221"/>
      <c r="K760" s="220">
        <v>24460274</v>
      </c>
      <c r="L760" s="577" t="s">
        <v>714</v>
      </c>
      <c r="M760" s="617">
        <v>45533</v>
      </c>
      <c r="N760" s="617">
        <v>45533</v>
      </c>
    </row>
    <row r="761" spans="1:14" s="222" customFormat="1" ht="12.75" customHeight="1" outlineLevel="1">
      <c r="A761" s="217"/>
      <c r="B761" s="436" t="s">
        <v>757</v>
      </c>
      <c r="C761" s="294"/>
      <c r="D761" s="217"/>
      <c r="E761" s="219"/>
      <c r="F761" s="217"/>
      <c r="G761" s="505"/>
      <c r="H761" s="220">
        <f>SUBTOTAL(9,H751:H760)</f>
        <v>288394519.02999997</v>
      </c>
      <c r="I761" s="221">
        <f>SUBTOTAL(9,I751:I760)</f>
        <v>0</v>
      </c>
      <c r="J761" s="221">
        <f>SUBTOTAL(9,J751:J760)</f>
        <v>0</v>
      </c>
      <c r="K761" s="220">
        <f>SUBTOTAL(9,K751:K760)</f>
        <v>288394519.02999997</v>
      </c>
      <c r="L761" s="577"/>
      <c r="M761" s="617"/>
      <c r="N761" s="617"/>
    </row>
    <row r="762" spans="1:14" s="300" customFormat="1" outlineLevel="2">
      <c r="A762" s="295" t="s">
        <v>669</v>
      </c>
      <c r="B762" s="295" t="s">
        <v>674</v>
      </c>
      <c r="C762" s="296" t="s">
        <v>683</v>
      </c>
      <c r="D762" s="295" t="s">
        <v>704</v>
      </c>
      <c r="E762" s="297" t="s">
        <v>694</v>
      </c>
      <c r="F762" s="295" t="s">
        <v>671</v>
      </c>
      <c r="G762" s="516" t="s">
        <v>988</v>
      </c>
      <c r="H762" s="298">
        <v>146500</v>
      </c>
      <c r="I762" s="299"/>
      <c r="J762" s="299"/>
      <c r="K762" s="298">
        <v>146500</v>
      </c>
      <c r="L762" s="595" t="s">
        <v>714</v>
      </c>
      <c r="M762" s="628">
        <v>45580</v>
      </c>
      <c r="N762" s="628">
        <v>45580</v>
      </c>
    </row>
    <row r="763" spans="1:14" s="300" customFormat="1" ht="21" outlineLevel="1">
      <c r="A763" s="295"/>
      <c r="B763" s="457" t="s">
        <v>758</v>
      </c>
      <c r="C763" s="296"/>
      <c r="D763" s="295"/>
      <c r="E763" s="297"/>
      <c r="F763" s="295"/>
      <c r="G763" s="516"/>
      <c r="H763" s="298">
        <f>SUBTOTAL(9,H762:H762)</f>
        <v>146500</v>
      </c>
      <c r="I763" s="299">
        <f>SUBTOTAL(9,I762:I762)</f>
        <v>0</v>
      </c>
      <c r="J763" s="299">
        <f>SUBTOTAL(9,J762:J762)</f>
        <v>0</v>
      </c>
      <c r="K763" s="298">
        <f>SUBTOTAL(9,K762:K762)</f>
        <v>146500</v>
      </c>
      <c r="L763" s="595"/>
      <c r="M763" s="628"/>
      <c r="N763" s="628"/>
    </row>
    <row r="764" spans="1:14" s="235" customFormat="1" outlineLevel="2">
      <c r="A764" s="230" t="s">
        <v>669</v>
      </c>
      <c r="B764" s="230" t="s">
        <v>116</v>
      </c>
      <c r="C764" s="301" t="s">
        <v>519</v>
      </c>
      <c r="D764" s="230" t="s">
        <v>521</v>
      </c>
      <c r="E764" s="232" t="s">
        <v>695</v>
      </c>
      <c r="F764" s="230" t="s">
        <v>671</v>
      </c>
      <c r="G764" s="542" t="s">
        <v>923</v>
      </c>
      <c r="H764" s="233">
        <v>2359800</v>
      </c>
      <c r="I764" s="234"/>
      <c r="J764" s="234"/>
      <c r="K764" s="233">
        <v>2359800</v>
      </c>
      <c r="L764" s="583" t="s">
        <v>714</v>
      </c>
      <c r="M764" s="620">
        <v>45049</v>
      </c>
      <c r="N764" s="620">
        <v>45049</v>
      </c>
    </row>
    <row r="765" spans="1:14" s="235" customFormat="1" outlineLevel="2">
      <c r="A765" s="230" t="s">
        <v>669</v>
      </c>
      <c r="B765" s="230" t="s">
        <v>116</v>
      </c>
      <c r="C765" s="301" t="s">
        <v>519</v>
      </c>
      <c r="D765" s="230" t="s">
        <v>521</v>
      </c>
      <c r="E765" s="232" t="s">
        <v>695</v>
      </c>
      <c r="F765" s="230" t="s">
        <v>671</v>
      </c>
      <c r="G765" s="542" t="s">
        <v>989</v>
      </c>
      <c r="H765" s="233">
        <v>2359800</v>
      </c>
      <c r="I765" s="234"/>
      <c r="J765" s="234"/>
      <c r="K765" s="233">
        <v>2359800</v>
      </c>
      <c r="L765" s="583" t="s">
        <v>714</v>
      </c>
      <c r="M765" s="620">
        <v>45079</v>
      </c>
      <c r="N765" s="620">
        <v>45079</v>
      </c>
    </row>
    <row r="766" spans="1:14" s="235" customFormat="1" outlineLevel="2">
      <c r="A766" s="230" t="s">
        <v>669</v>
      </c>
      <c r="B766" s="230" t="s">
        <v>116</v>
      </c>
      <c r="C766" s="301" t="s">
        <v>519</v>
      </c>
      <c r="D766" s="230" t="s">
        <v>521</v>
      </c>
      <c r="E766" s="232" t="s">
        <v>695</v>
      </c>
      <c r="F766" s="230" t="s">
        <v>671</v>
      </c>
      <c r="G766" s="542" t="s">
        <v>990</v>
      </c>
      <c r="H766" s="233">
        <v>2359800</v>
      </c>
      <c r="I766" s="234"/>
      <c r="J766" s="234"/>
      <c r="K766" s="233">
        <v>2359800</v>
      </c>
      <c r="L766" s="583" t="s">
        <v>714</v>
      </c>
      <c r="M766" s="620">
        <v>45111</v>
      </c>
      <c r="N766" s="620">
        <v>45111</v>
      </c>
    </row>
    <row r="767" spans="1:14" s="235" customFormat="1" outlineLevel="2">
      <c r="A767" s="230" t="s">
        <v>669</v>
      </c>
      <c r="B767" s="230" t="s">
        <v>116</v>
      </c>
      <c r="C767" s="301" t="s">
        <v>519</v>
      </c>
      <c r="D767" s="230" t="s">
        <v>521</v>
      </c>
      <c r="E767" s="232" t="s">
        <v>695</v>
      </c>
      <c r="F767" s="230" t="s">
        <v>671</v>
      </c>
      <c r="G767" s="542" t="s">
        <v>991</v>
      </c>
      <c r="H767" s="233">
        <v>2359800</v>
      </c>
      <c r="I767" s="234"/>
      <c r="J767" s="234"/>
      <c r="K767" s="233">
        <v>2359800</v>
      </c>
      <c r="L767" s="583" t="s">
        <v>714</v>
      </c>
      <c r="M767" s="620">
        <v>45140</v>
      </c>
      <c r="N767" s="620">
        <v>45140</v>
      </c>
    </row>
    <row r="768" spans="1:14" s="235" customFormat="1" outlineLevel="2">
      <c r="A768" s="230" t="s">
        <v>669</v>
      </c>
      <c r="B768" s="230" t="s">
        <v>116</v>
      </c>
      <c r="C768" s="301" t="s">
        <v>519</v>
      </c>
      <c r="D768" s="230" t="s">
        <v>521</v>
      </c>
      <c r="E768" s="232" t="s">
        <v>695</v>
      </c>
      <c r="F768" s="230" t="s">
        <v>671</v>
      </c>
      <c r="G768" s="542" t="s">
        <v>992</v>
      </c>
      <c r="H768" s="233">
        <v>2359800</v>
      </c>
      <c r="I768" s="234"/>
      <c r="J768" s="234"/>
      <c r="K768" s="233">
        <v>2359800</v>
      </c>
      <c r="L768" s="583" t="s">
        <v>714</v>
      </c>
      <c r="M768" s="620">
        <v>45170</v>
      </c>
      <c r="N768" s="620">
        <v>45170</v>
      </c>
    </row>
    <row r="769" spans="1:14" s="235" customFormat="1" outlineLevel="2">
      <c r="A769" s="230" t="s">
        <v>669</v>
      </c>
      <c r="B769" s="230" t="s">
        <v>116</v>
      </c>
      <c r="C769" s="301" t="s">
        <v>519</v>
      </c>
      <c r="D769" s="230" t="s">
        <v>521</v>
      </c>
      <c r="E769" s="232" t="s">
        <v>695</v>
      </c>
      <c r="F769" s="230" t="s">
        <v>671</v>
      </c>
      <c r="G769" s="542" t="s">
        <v>993</v>
      </c>
      <c r="H769" s="233">
        <v>2359800</v>
      </c>
      <c r="I769" s="234"/>
      <c r="J769" s="234"/>
      <c r="K769" s="233">
        <v>2359800</v>
      </c>
      <c r="L769" s="583" t="s">
        <v>714</v>
      </c>
      <c r="M769" s="620">
        <v>45201</v>
      </c>
      <c r="N769" s="620">
        <v>45201</v>
      </c>
    </row>
    <row r="770" spans="1:14" s="235" customFormat="1" outlineLevel="2">
      <c r="A770" s="230" t="s">
        <v>669</v>
      </c>
      <c r="B770" s="230" t="s">
        <v>116</v>
      </c>
      <c r="C770" s="301" t="s">
        <v>519</v>
      </c>
      <c r="D770" s="230" t="s">
        <v>521</v>
      </c>
      <c r="E770" s="232" t="s">
        <v>695</v>
      </c>
      <c r="F770" s="230" t="s">
        <v>671</v>
      </c>
      <c r="G770" s="542" t="s">
        <v>994</v>
      </c>
      <c r="H770" s="233">
        <v>2359800</v>
      </c>
      <c r="I770" s="234"/>
      <c r="J770" s="234"/>
      <c r="K770" s="233">
        <v>2359800</v>
      </c>
      <c r="L770" s="583" t="s">
        <v>714</v>
      </c>
      <c r="M770" s="620">
        <v>45231</v>
      </c>
      <c r="N770" s="620">
        <v>45231</v>
      </c>
    </row>
    <row r="771" spans="1:14" s="235" customFormat="1" outlineLevel="1">
      <c r="A771" s="230"/>
      <c r="B771" s="439" t="s">
        <v>759</v>
      </c>
      <c r="C771" s="301"/>
      <c r="D771" s="230"/>
      <c r="E771" s="232"/>
      <c r="F771" s="230"/>
      <c r="G771" s="507"/>
      <c r="H771" s="233">
        <f>SUBTOTAL(9,H764:H770)</f>
        <v>16518600</v>
      </c>
      <c r="I771" s="234">
        <f>SUBTOTAL(9,I764:I770)</f>
        <v>0</v>
      </c>
      <c r="J771" s="234">
        <f>SUBTOTAL(9,J764:J770)</f>
        <v>0</v>
      </c>
      <c r="K771" s="233">
        <f>SUBTOTAL(9,K764:K770)</f>
        <v>16518600</v>
      </c>
      <c r="L771" s="583"/>
      <c r="M771" s="620"/>
      <c r="N771" s="620"/>
    </row>
    <row r="772" spans="1:14" s="310" customFormat="1" outlineLevel="2">
      <c r="A772" s="302" t="s">
        <v>669</v>
      </c>
      <c r="B772" s="302" t="s">
        <v>676</v>
      </c>
      <c r="C772" s="303" t="s">
        <v>684</v>
      </c>
      <c r="D772" s="302" t="s">
        <v>705</v>
      </c>
      <c r="E772" s="304" t="s">
        <v>697</v>
      </c>
      <c r="F772" s="302" t="s">
        <v>671</v>
      </c>
      <c r="G772" s="550" t="s">
        <v>995</v>
      </c>
      <c r="H772" s="305">
        <v>71000</v>
      </c>
      <c r="I772" s="306"/>
      <c r="J772" s="306"/>
      <c r="K772" s="305">
        <v>71000</v>
      </c>
      <c r="L772" s="598" t="s">
        <v>714</v>
      </c>
      <c r="M772" s="631">
        <v>45583</v>
      </c>
      <c r="N772" s="631">
        <v>45583</v>
      </c>
    </row>
    <row r="773" spans="1:14" s="310" customFormat="1" outlineLevel="1">
      <c r="A773" s="302"/>
      <c r="B773" s="458" t="s">
        <v>760</v>
      </c>
      <c r="C773" s="303"/>
      <c r="D773" s="302"/>
      <c r="E773" s="304"/>
      <c r="F773" s="302"/>
      <c r="G773" s="520"/>
      <c r="H773" s="305">
        <f>SUBTOTAL(9,H772:H772)</f>
        <v>71000</v>
      </c>
      <c r="I773" s="306">
        <f>SUBTOTAL(9,I772:I772)</f>
        <v>0</v>
      </c>
      <c r="J773" s="306">
        <f>SUBTOTAL(9,J772:J772)</f>
        <v>0</v>
      </c>
      <c r="K773" s="305">
        <f>SUBTOTAL(9,K772:K772)</f>
        <v>71000</v>
      </c>
      <c r="L773" s="598"/>
      <c r="M773" s="631"/>
      <c r="N773" s="631"/>
    </row>
    <row r="774" spans="1:14" s="198" customFormat="1" outlineLevel="2">
      <c r="A774" s="193" t="s">
        <v>669</v>
      </c>
      <c r="B774" s="193" t="s">
        <v>34</v>
      </c>
      <c r="C774" s="318" t="s">
        <v>407</v>
      </c>
      <c r="D774" s="193" t="s">
        <v>408</v>
      </c>
      <c r="E774" s="195" t="s">
        <v>697</v>
      </c>
      <c r="F774" s="193" t="s">
        <v>671</v>
      </c>
      <c r="G774" s="537" t="s">
        <v>1000</v>
      </c>
      <c r="H774" s="196">
        <v>2750462</v>
      </c>
      <c r="I774" s="223"/>
      <c r="J774" s="223"/>
      <c r="K774" s="196">
        <v>2750462</v>
      </c>
      <c r="L774" s="579" t="s">
        <v>714</v>
      </c>
      <c r="M774" s="640">
        <v>45595</v>
      </c>
      <c r="N774" s="640">
        <v>45595</v>
      </c>
    </row>
    <row r="775" spans="1:14" s="198" customFormat="1" outlineLevel="1">
      <c r="A775" s="193"/>
      <c r="B775" s="433" t="s">
        <v>739</v>
      </c>
      <c r="C775" s="318"/>
      <c r="D775" s="193"/>
      <c r="E775" s="195"/>
      <c r="F775" s="193"/>
      <c r="G775" s="502"/>
      <c r="H775" s="196">
        <f>SUBTOTAL(9,H774:H774)</f>
        <v>2750462</v>
      </c>
      <c r="I775" s="223">
        <f>SUBTOTAL(9,I774:I774)</f>
        <v>0</v>
      </c>
      <c r="J775" s="223">
        <f>SUBTOTAL(9,J774:J774)</f>
        <v>0</v>
      </c>
      <c r="K775" s="196">
        <f>SUBTOTAL(9,K774:K774)</f>
        <v>2750462</v>
      </c>
      <c r="L775" s="579"/>
      <c r="M775" s="614"/>
      <c r="N775" s="614"/>
    </row>
    <row r="776" spans="1:14" s="324" customFormat="1" outlineLevel="2">
      <c r="A776" s="319" t="s">
        <v>669</v>
      </c>
      <c r="B776" s="319" t="s">
        <v>98</v>
      </c>
      <c r="C776" s="320" t="s">
        <v>474</v>
      </c>
      <c r="D776" s="319" t="s">
        <v>479</v>
      </c>
      <c r="E776" s="321" t="s">
        <v>695</v>
      </c>
      <c r="F776" s="319" t="s">
        <v>671</v>
      </c>
      <c r="G776" s="552" t="s">
        <v>1050</v>
      </c>
      <c r="H776" s="322">
        <v>1428000</v>
      </c>
      <c r="I776" s="323"/>
      <c r="J776" s="323"/>
      <c r="K776" s="322">
        <v>1428000</v>
      </c>
      <c r="L776" s="599" t="s">
        <v>714</v>
      </c>
      <c r="M776" s="641">
        <v>44795</v>
      </c>
      <c r="N776" s="641">
        <v>44795</v>
      </c>
    </row>
    <row r="777" spans="1:14" s="324" customFormat="1" outlineLevel="2">
      <c r="A777" s="319" t="s">
        <v>669</v>
      </c>
      <c r="B777" s="319" t="s">
        <v>98</v>
      </c>
      <c r="C777" s="320" t="s">
        <v>474</v>
      </c>
      <c r="D777" s="319" t="s">
        <v>479</v>
      </c>
      <c r="E777" s="321" t="s">
        <v>695</v>
      </c>
      <c r="F777" s="319" t="s">
        <v>671</v>
      </c>
      <c r="G777" s="552" t="s">
        <v>1051</v>
      </c>
      <c r="H777" s="322">
        <v>1428000</v>
      </c>
      <c r="I777" s="323"/>
      <c r="J777" s="323"/>
      <c r="K777" s="322">
        <v>1428000</v>
      </c>
      <c r="L777" s="599" t="s">
        <v>714</v>
      </c>
      <c r="M777" s="641">
        <v>44855</v>
      </c>
      <c r="N777" s="641">
        <v>44855</v>
      </c>
    </row>
    <row r="778" spans="1:14" s="324" customFormat="1" outlineLevel="2">
      <c r="A778" s="319" t="s">
        <v>669</v>
      </c>
      <c r="B778" s="319" t="s">
        <v>98</v>
      </c>
      <c r="C778" s="320" t="s">
        <v>474</v>
      </c>
      <c r="D778" s="319" t="s">
        <v>479</v>
      </c>
      <c r="E778" s="321" t="s">
        <v>695</v>
      </c>
      <c r="F778" s="319" t="s">
        <v>671</v>
      </c>
      <c r="G778" s="552" t="s">
        <v>1052</v>
      </c>
      <c r="H778" s="322">
        <v>181000</v>
      </c>
      <c r="I778" s="323"/>
      <c r="J778" s="323"/>
      <c r="K778" s="322">
        <v>181000</v>
      </c>
      <c r="L778" s="599" t="s">
        <v>714</v>
      </c>
      <c r="M778" s="641">
        <v>44868</v>
      </c>
      <c r="N778" s="641">
        <v>44868</v>
      </c>
    </row>
    <row r="779" spans="1:14" s="324" customFormat="1" ht="21" outlineLevel="1">
      <c r="A779" s="319"/>
      <c r="B779" s="459" t="s">
        <v>761</v>
      </c>
      <c r="C779" s="320"/>
      <c r="D779" s="319"/>
      <c r="E779" s="321"/>
      <c r="F779" s="319"/>
      <c r="G779" s="521"/>
      <c r="H779" s="322">
        <f>SUBTOTAL(9,H776:H778)</f>
        <v>3037000</v>
      </c>
      <c r="I779" s="323">
        <f>SUBTOTAL(9,I776:I778)</f>
        <v>0</v>
      </c>
      <c r="J779" s="323">
        <f>SUBTOTAL(9,J776:J778)</f>
        <v>0</v>
      </c>
      <c r="K779" s="322">
        <f>SUBTOTAL(9,K776:K778)</f>
        <v>3037000</v>
      </c>
      <c r="L779" s="599"/>
      <c r="M779" s="632"/>
      <c r="N779" s="632"/>
    </row>
    <row r="780" spans="1:14" s="210" customFormat="1" ht="21" outlineLevel="2">
      <c r="A780" s="205" t="s">
        <v>669</v>
      </c>
      <c r="B780" s="205" t="s">
        <v>130</v>
      </c>
      <c r="C780" s="287" t="s">
        <v>510</v>
      </c>
      <c r="D780" s="205" t="s">
        <v>514</v>
      </c>
      <c r="E780" s="207" t="s">
        <v>694</v>
      </c>
      <c r="F780" s="205" t="s">
        <v>671</v>
      </c>
      <c r="G780" s="503" t="s">
        <v>1023</v>
      </c>
      <c r="H780" s="208">
        <v>1522561</v>
      </c>
      <c r="I780" s="209"/>
      <c r="J780" s="209"/>
      <c r="K780" s="208">
        <v>1522561</v>
      </c>
      <c r="L780" s="573" t="s">
        <v>714</v>
      </c>
      <c r="M780" s="642">
        <v>44837</v>
      </c>
      <c r="N780" s="642">
        <v>44837</v>
      </c>
    </row>
    <row r="781" spans="1:14" s="210" customFormat="1" ht="21" outlineLevel="2">
      <c r="A781" s="205" t="s">
        <v>669</v>
      </c>
      <c r="B781" s="205" t="s">
        <v>130</v>
      </c>
      <c r="C781" s="287" t="s">
        <v>510</v>
      </c>
      <c r="D781" s="205" t="s">
        <v>514</v>
      </c>
      <c r="E781" s="207" t="s">
        <v>694</v>
      </c>
      <c r="F781" s="205" t="s">
        <v>671</v>
      </c>
      <c r="G781" s="503" t="s">
        <v>1053</v>
      </c>
      <c r="H781" s="208">
        <v>1522561</v>
      </c>
      <c r="I781" s="209"/>
      <c r="J781" s="209"/>
      <c r="K781" s="208">
        <v>1522561</v>
      </c>
      <c r="L781" s="573" t="s">
        <v>714</v>
      </c>
      <c r="M781" s="642">
        <v>44866</v>
      </c>
      <c r="N781" s="642">
        <v>44866</v>
      </c>
    </row>
    <row r="782" spans="1:14" s="210" customFormat="1" ht="21" outlineLevel="2">
      <c r="A782" s="205" t="s">
        <v>669</v>
      </c>
      <c r="B782" s="205" t="s">
        <v>130</v>
      </c>
      <c r="C782" s="287" t="s">
        <v>510</v>
      </c>
      <c r="D782" s="205" t="s">
        <v>514</v>
      </c>
      <c r="E782" s="207" t="s">
        <v>694</v>
      </c>
      <c r="F782" s="205" t="s">
        <v>671</v>
      </c>
      <c r="G782" s="503" t="s">
        <v>1054</v>
      </c>
      <c r="H782" s="208">
        <v>16748167</v>
      </c>
      <c r="I782" s="209"/>
      <c r="J782" s="209"/>
      <c r="K782" s="208">
        <v>16748167</v>
      </c>
      <c r="L782" s="573" t="s">
        <v>714</v>
      </c>
      <c r="M782" s="642">
        <v>43943</v>
      </c>
      <c r="N782" s="642">
        <v>43943</v>
      </c>
    </row>
    <row r="783" spans="1:14" s="210" customFormat="1" ht="21" outlineLevel="1">
      <c r="A783" s="205"/>
      <c r="B783" s="434" t="s">
        <v>762</v>
      </c>
      <c r="C783" s="287"/>
      <c r="D783" s="205"/>
      <c r="E783" s="207"/>
      <c r="F783" s="205"/>
      <c r="G783" s="503"/>
      <c r="H783" s="208">
        <f>SUBTOTAL(9,H780:H782)</f>
        <v>19793289</v>
      </c>
      <c r="I783" s="209">
        <f>SUBTOTAL(9,I780:I782)</f>
        <v>0</v>
      </c>
      <c r="J783" s="209">
        <f>SUBTOTAL(9,J780:J782)</f>
        <v>0</v>
      </c>
      <c r="K783" s="208">
        <f>SUBTOTAL(9,K780:K782)</f>
        <v>19793289</v>
      </c>
      <c r="L783" s="573"/>
      <c r="M783" s="615"/>
      <c r="N783" s="615"/>
    </row>
    <row r="784" spans="1:14" s="317" customFormat="1" outlineLevel="2">
      <c r="A784" s="312" t="s">
        <v>669</v>
      </c>
      <c r="B784" s="312" t="s">
        <v>118</v>
      </c>
      <c r="C784" s="313" t="s">
        <v>542</v>
      </c>
      <c r="D784" s="312" t="s">
        <v>544</v>
      </c>
      <c r="E784" s="314" t="s">
        <v>695</v>
      </c>
      <c r="F784" s="312" t="s">
        <v>671</v>
      </c>
      <c r="G784" s="551" t="s">
        <v>1055</v>
      </c>
      <c r="H784" s="315">
        <v>1944000</v>
      </c>
      <c r="I784" s="316"/>
      <c r="J784" s="316"/>
      <c r="K784" s="315">
        <v>1944000</v>
      </c>
      <c r="L784" s="592" t="s">
        <v>714</v>
      </c>
      <c r="M784" s="643">
        <v>44883</v>
      </c>
      <c r="N784" s="643">
        <v>44883</v>
      </c>
    </row>
    <row r="785" spans="1:14" s="317" customFormat="1" outlineLevel="1">
      <c r="A785" s="312"/>
      <c r="B785" s="447" t="s">
        <v>763</v>
      </c>
      <c r="C785" s="313"/>
      <c r="D785" s="312"/>
      <c r="E785" s="314"/>
      <c r="F785" s="312"/>
      <c r="G785" s="513"/>
      <c r="H785" s="315">
        <f>SUBTOTAL(9,H784:H784)</f>
        <v>1944000</v>
      </c>
      <c r="I785" s="316">
        <f>SUBTOTAL(9,I784:I784)</f>
        <v>0</v>
      </c>
      <c r="J785" s="316">
        <f>SUBTOTAL(9,J784:J784)</f>
        <v>0</v>
      </c>
      <c r="K785" s="315">
        <f>SUBTOTAL(9,K784:K784)</f>
        <v>1944000</v>
      </c>
      <c r="L785" s="592"/>
      <c r="M785" s="625"/>
      <c r="N785" s="625"/>
    </row>
    <row r="786" spans="1:14" s="222" customFormat="1" outlineLevel="2">
      <c r="A786" s="217" t="s">
        <v>669</v>
      </c>
      <c r="B786" s="217" t="s">
        <v>286</v>
      </c>
      <c r="C786" s="294" t="s">
        <v>527</v>
      </c>
      <c r="D786" s="217" t="s">
        <v>706</v>
      </c>
      <c r="E786" s="219" t="s">
        <v>695</v>
      </c>
      <c r="F786" s="217" t="s">
        <v>671</v>
      </c>
      <c r="G786" s="536" t="s">
        <v>1056</v>
      </c>
      <c r="H786" s="220">
        <v>1193570</v>
      </c>
      <c r="I786" s="221"/>
      <c r="J786" s="221"/>
      <c r="K786" s="220">
        <v>1193570</v>
      </c>
      <c r="L786" s="577" t="s">
        <v>714</v>
      </c>
      <c r="M786" s="617">
        <v>45587</v>
      </c>
      <c r="N786" s="617">
        <v>45587</v>
      </c>
    </row>
    <row r="787" spans="1:14" s="222" customFormat="1" outlineLevel="1">
      <c r="A787" s="217"/>
      <c r="B787" s="436" t="s">
        <v>764</v>
      </c>
      <c r="C787" s="294"/>
      <c r="D787" s="217"/>
      <c r="E787" s="219"/>
      <c r="F787" s="217"/>
      <c r="G787" s="505"/>
      <c r="H787" s="220">
        <f>SUBTOTAL(9,H786:H786)</f>
        <v>1193570</v>
      </c>
      <c r="I787" s="221">
        <f>SUBTOTAL(9,I786:I786)</f>
        <v>0</v>
      </c>
      <c r="J787" s="221">
        <f>SUBTOTAL(9,J786:J786)</f>
        <v>0</v>
      </c>
      <c r="K787" s="220">
        <f>SUBTOTAL(9,K786:K786)</f>
        <v>1193570</v>
      </c>
      <c r="L787" s="577"/>
      <c r="M787" s="617"/>
      <c r="N787" s="617"/>
    </row>
    <row r="788" spans="1:14" s="330" customFormat="1" outlineLevel="2">
      <c r="A788" s="325" t="s">
        <v>669</v>
      </c>
      <c r="B788" s="325" t="s">
        <v>106</v>
      </c>
      <c r="C788" s="326" t="s">
        <v>480</v>
      </c>
      <c r="D788" s="325" t="s">
        <v>484</v>
      </c>
      <c r="E788" s="327" t="s">
        <v>695</v>
      </c>
      <c r="F788" s="325" t="s">
        <v>671</v>
      </c>
      <c r="G788" s="553" t="s">
        <v>1083</v>
      </c>
      <c r="H788" s="328">
        <v>1200000</v>
      </c>
      <c r="I788" s="329"/>
      <c r="J788" s="329"/>
      <c r="K788" s="328">
        <v>1200000</v>
      </c>
      <c r="L788" s="600" t="s">
        <v>714</v>
      </c>
      <c r="M788" s="633">
        <v>44801</v>
      </c>
      <c r="N788" s="633">
        <v>44801</v>
      </c>
    </row>
    <row r="789" spans="1:14" s="330" customFormat="1" outlineLevel="2">
      <c r="A789" s="325" t="s">
        <v>669</v>
      </c>
      <c r="B789" s="325" t="s">
        <v>106</v>
      </c>
      <c r="C789" s="326" t="s">
        <v>480</v>
      </c>
      <c r="D789" s="325" t="s">
        <v>484</v>
      </c>
      <c r="E789" s="327" t="s">
        <v>695</v>
      </c>
      <c r="F789" s="325" t="s">
        <v>671</v>
      </c>
      <c r="G789" s="553" t="s">
        <v>1084</v>
      </c>
      <c r="H789" s="328">
        <v>1200000</v>
      </c>
      <c r="I789" s="329"/>
      <c r="J789" s="329"/>
      <c r="K789" s="328">
        <v>1200000</v>
      </c>
      <c r="L789" s="600" t="s">
        <v>714</v>
      </c>
      <c r="M789" s="633">
        <v>44923</v>
      </c>
      <c r="N789" s="633">
        <v>44923</v>
      </c>
    </row>
    <row r="790" spans="1:14" s="330" customFormat="1" outlineLevel="2">
      <c r="A790" s="325" t="s">
        <v>669</v>
      </c>
      <c r="B790" s="325" t="s">
        <v>106</v>
      </c>
      <c r="C790" s="326" t="s">
        <v>480</v>
      </c>
      <c r="D790" s="325" t="s">
        <v>484</v>
      </c>
      <c r="E790" s="327" t="s">
        <v>695</v>
      </c>
      <c r="F790" s="325" t="s">
        <v>671</v>
      </c>
      <c r="G790" s="553" t="s">
        <v>1085</v>
      </c>
      <c r="H790" s="328">
        <v>1200000</v>
      </c>
      <c r="I790" s="329"/>
      <c r="J790" s="329"/>
      <c r="K790" s="328">
        <v>1200000</v>
      </c>
      <c r="L790" s="600" t="s">
        <v>714</v>
      </c>
      <c r="M790" s="633">
        <v>45075</v>
      </c>
      <c r="N790" s="633">
        <v>45075</v>
      </c>
    </row>
    <row r="791" spans="1:14" s="330" customFormat="1" outlineLevel="1">
      <c r="A791" s="325"/>
      <c r="B791" s="460" t="s">
        <v>765</v>
      </c>
      <c r="C791" s="326"/>
      <c r="D791" s="325"/>
      <c r="E791" s="327"/>
      <c r="F791" s="325"/>
      <c r="G791" s="522"/>
      <c r="H791" s="328">
        <f>SUBTOTAL(9,H788:H790)</f>
        <v>3600000</v>
      </c>
      <c r="I791" s="329">
        <f>SUBTOTAL(9,I788:I790)</f>
        <v>0</v>
      </c>
      <c r="J791" s="329">
        <f>SUBTOTAL(9,J788:J790)</f>
        <v>0</v>
      </c>
      <c r="K791" s="328">
        <f>SUBTOTAL(9,K788:K790)</f>
        <v>3600000</v>
      </c>
      <c r="L791" s="600"/>
      <c r="M791" s="633"/>
      <c r="N791" s="633"/>
    </row>
    <row r="792" spans="1:14" s="253" customFormat="1" outlineLevel="2">
      <c r="A792" s="248" t="s">
        <v>669</v>
      </c>
      <c r="B792" s="248" t="s">
        <v>114</v>
      </c>
      <c r="C792" s="331" t="s">
        <v>506</v>
      </c>
      <c r="D792" s="248" t="s">
        <v>509</v>
      </c>
      <c r="E792" s="250" t="s">
        <v>695</v>
      </c>
      <c r="F792" s="248" t="s">
        <v>671</v>
      </c>
      <c r="G792" s="523" t="s">
        <v>1013</v>
      </c>
      <c r="H792" s="251">
        <v>675142</v>
      </c>
      <c r="I792" s="252"/>
      <c r="J792" s="252"/>
      <c r="K792" s="251">
        <v>675142</v>
      </c>
      <c r="L792" s="589" t="s">
        <v>714</v>
      </c>
      <c r="M792" s="623">
        <v>45020</v>
      </c>
      <c r="N792" s="623">
        <v>45020</v>
      </c>
    </row>
    <row r="793" spans="1:14" s="253" customFormat="1" outlineLevel="2">
      <c r="A793" s="248" t="s">
        <v>669</v>
      </c>
      <c r="B793" s="248" t="s">
        <v>114</v>
      </c>
      <c r="C793" s="331" t="s">
        <v>506</v>
      </c>
      <c r="D793" s="248" t="s">
        <v>509</v>
      </c>
      <c r="E793" s="250" t="s">
        <v>695</v>
      </c>
      <c r="F793" s="248" t="s">
        <v>671</v>
      </c>
      <c r="G793" s="523" t="s">
        <v>1086</v>
      </c>
      <c r="H793" s="251">
        <v>1000000</v>
      </c>
      <c r="I793" s="252"/>
      <c r="J793" s="252"/>
      <c r="K793" s="251">
        <v>1000000</v>
      </c>
      <c r="L793" s="589" t="s">
        <v>714</v>
      </c>
      <c r="M793" s="623">
        <v>45049</v>
      </c>
      <c r="N793" s="623">
        <v>45049</v>
      </c>
    </row>
    <row r="794" spans="1:14" s="253" customFormat="1" outlineLevel="2">
      <c r="A794" s="248" t="s">
        <v>669</v>
      </c>
      <c r="B794" s="248" t="s">
        <v>114</v>
      </c>
      <c r="C794" s="331" t="s">
        <v>506</v>
      </c>
      <c r="D794" s="248" t="s">
        <v>509</v>
      </c>
      <c r="E794" s="250" t="s">
        <v>695</v>
      </c>
      <c r="F794" s="248" t="s">
        <v>671</v>
      </c>
      <c r="G794" s="523" t="s">
        <v>1087</v>
      </c>
      <c r="H794" s="251">
        <v>1000000</v>
      </c>
      <c r="I794" s="252"/>
      <c r="J794" s="252"/>
      <c r="K794" s="251">
        <v>1000000</v>
      </c>
      <c r="L794" s="589" t="s">
        <v>714</v>
      </c>
      <c r="M794" s="623">
        <v>45079</v>
      </c>
      <c r="N794" s="623">
        <v>45079</v>
      </c>
    </row>
    <row r="795" spans="1:14" s="253" customFormat="1" outlineLevel="2">
      <c r="A795" s="248" t="s">
        <v>669</v>
      </c>
      <c r="B795" s="248" t="s">
        <v>114</v>
      </c>
      <c r="C795" s="331" t="s">
        <v>506</v>
      </c>
      <c r="D795" s="248" t="s">
        <v>509</v>
      </c>
      <c r="E795" s="250" t="s">
        <v>695</v>
      </c>
      <c r="F795" s="248" t="s">
        <v>671</v>
      </c>
      <c r="G795" s="523" t="s">
        <v>1040</v>
      </c>
      <c r="H795" s="251">
        <v>1000000</v>
      </c>
      <c r="I795" s="252"/>
      <c r="J795" s="252"/>
      <c r="K795" s="251">
        <v>1000000</v>
      </c>
      <c r="L795" s="589" t="s">
        <v>714</v>
      </c>
      <c r="M795" s="623">
        <v>45112</v>
      </c>
      <c r="N795" s="623">
        <v>45112</v>
      </c>
    </row>
    <row r="796" spans="1:14" s="253" customFormat="1" outlineLevel="2">
      <c r="A796" s="248" t="s">
        <v>669</v>
      </c>
      <c r="B796" s="248" t="s">
        <v>114</v>
      </c>
      <c r="C796" s="331" t="s">
        <v>506</v>
      </c>
      <c r="D796" s="248" t="s">
        <v>509</v>
      </c>
      <c r="E796" s="250" t="s">
        <v>695</v>
      </c>
      <c r="F796" s="248" t="s">
        <v>671</v>
      </c>
      <c r="G796" s="523" t="s">
        <v>1088</v>
      </c>
      <c r="H796" s="251">
        <v>1000000</v>
      </c>
      <c r="I796" s="252"/>
      <c r="J796" s="252"/>
      <c r="K796" s="251">
        <v>1000000</v>
      </c>
      <c r="L796" s="589" t="s">
        <v>714</v>
      </c>
      <c r="M796" s="623">
        <v>45140</v>
      </c>
      <c r="N796" s="623">
        <v>45140</v>
      </c>
    </row>
    <row r="797" spans="1:14" s="253" customFormat="1" outlineLevel="1">
      <c r="A797" s="248"/>
      <c r="B797" s="461" t="s">
        <v>766</v>
      </c>
      <c r="C797" s="331"/>
      <c r="D797" s="248"/>
      <c r="E797" s="250"/>
      <c r="F797" s="248"/>
      <c r="G797" s="523"/>
      <c r="H797" s="251">
        <f>SUBTOTAL(9,H792:H796)</f>
        <v>4675142</v>
      </c>
      <c r="I797" s="252">
        <f>SUBTOTAL(9,I792:I796)</f>
        <v>0</v>
      </c>
      <c r="J797" s="252">
        <f>SUBTOTAL(9,J792:J796)</f>
        <v>0</v>
      </c>
      <c r="K797" s="251">
        <f>SUBTOTAL(9,K792:K796)</f>
        <v>4675142</v>
      </c>
      <c r="L797" s="589"/>
      <c r="M797" s="623"/>
      <c r="N797" s="623"/>
    </row>
    <row r="798" spans="1:14" s="198" customFormat="1" outlineLevel="2">
      <c r="A798" s="193" t="s">
        <v>669</v>
      </c>
      <c r="B798" s="193" t="s">
        <v>122</v>
      </c>
      <c r="C798" s="318" t="s">
        <v>548</v>
      </c>
      <c r="D798" s="193" t="s">
        <v>550</v>
      </c>
      <c r="E798" s="195" t="s">
        <v>695</v>
      </c>
      <c r="F798" s="193" t="s">
        <v>671</v>
      </c>
      <c r="G798" s="537" t="s">
        <v>1005</v>
      </c>
      <c r="H798" s="196">
        <v>3304800</v>
      </c>
      <c r="I798" s="223"/>
      <c r="J798" s="223"/>
      <c r="K798" s="196">
        <v>3304800</v>
      </c>
      <c r="L798" s="579" t="s">
        <v>714</v>
      </c>
      <c r="M798" s="614">
        <v>44920</v>
      </c>
      <c r="N798" s="614">
        <v>44920</v>
      </c>
    </row>
    <row r="799" spans="1:14" s="198" customFormat="1" outlineLevel="1">
      <c r="A799" s="193"/>
      <c r="B799" s="433" t="s">
        <v>767</v>
      </c>
      <c r="C799" s="318"/>
      <c r="D799" s="193"/>
      <c r="E799" s="195"/>
      <c r="F799" s="193"/>
      <c r="G799" s="502"/>
      <c r="H799" s="196">
        <f>SUBTOTAL(9,H798:H798)</f>
        <v>3304800</v>
      </c>
      <c r="I799" s="223">
        <f>SUBTOTAL(9,I798:I798)</f>
        <v>0</v>
      </c>
      <c r="J799" s="223">
        <f>SUBTOTAL(9,J798:J798)</f>
        <v>0</v>
      </c>
      <c r="K799" s="196">
        <f>SUBTOTAL(9,K798:K798)</f>
        <v>3304800</v>
      </c>
      <c r="L799" s="579"/>
      <c r="M799" s="614"/>
      <c r="N799" s="614"/>
    </row>
    <row r="800" spans="1:14" s="337" customFormat="1" outlineLevel="2">
      <c r="A800" s="332" t="s">
        <v>669</v>
      </c>
      <c r="B800" s="332" t="s">
        <v>92</v>
      </c>
      <c r="C800" s="333" t="s">
        <v>515</v>
      </c>
      <c r="D800" s="332" t="s">
        <v>518</v>
      </c>
      <c r="E800" s="334" t="s">
        <v>694</v>
      </c>
      <c r="F800" s="332" t="s">
        <v>671</v>
      </c>
      <c r="G800" s="555" t="s">
        <v>1090</v>
      </c>
      <c r="H800" s="335">
        <v>851156.99</v>
      </c>
      <c r="I800" s="336"/>
      <c r="J800" s="336"/>
      <c r="K800" s="335">
        <v>851156.99</v>
      </c>
      <c r="L800" s="601" t="s">
        <v>714</v>
      </c>
      <c r="M800" s="637">
        <v>41759</v>
      </c>
      <c r="N800" s="637">
        <v>41759</v>
      </c>
    </row>
    <row r="801" spans="1:14" s="337" customFormat="1" outlineLevel="2">
      <c r="A801" s="332" t="s">
        <v>669</v>
      </c>
      <c r="B801" s="332" t="s">
        <v>92</v>
      </c>
      <c r="C801" s="333" t="s">
        <v>515</v>
      </c>
      <c r="D801" s="332" t="s">
        <v>518</v>
      </c>
      <c r="E801" s="334" t="s">
        <v>694</v>
      </c>
      <c r="F801" s="332" t="s">
        <v>671</v>
      </c>
      <c r="G801" s="555" t="s">
        <v>1091</v>
      </c>
      <c r="H801" s="335">
        <v>2365458</v>
      </c>
      <c r="I801" s="336"/>
      <c r="J801" s="336"/>
      <c r="K801" s="335">
        <v>2365458</v>
      </c>
      <c r="L801" s="601" t="s">
        <v>714</v>
      </c>
      <c r="M801" s="637">
        <v>41790</v>
      </c>
      <c r="N801" s="637">
        <v>41790</v>
      </c>
    </row>
    <row r="802" spans="1:14" s="337" customFormat="1" outlineLevel="2">
      <c r="A802" s="332" t="s">
        <v>669</v>
      </c>
      <c r="B802" s="332" t="s">
        <v>92</v>
      </c>
      <c r="C802" s="333" t="s">
        <v>515</v>
      </c>
      <c r="D802" s="332" t="s">
        <v>518</v>
      </c>
      <c r="E802" s="334" t="s">
        <v>694</v>
      </c>
      <c r="F802" s="332" t="s">
        <v>671</v>
      </c>
      <c r="G802" s="555" t="s">
        <v>1092</v>
      </c>
      <c r="H802" s="335">
        <v>2424456</v>
      </c>
      <c r="I802" s="336"/>
      <c r="J802" s="336"/>
      <c r="K802" s="335">
        <v>2424456</v>
      </c>
      <c r="L802" s="601" t="s">
        <v>714</v>
      </c>
      <c r="M802" s="637">
        <v>41820</v>
      </c>
      <c r="N802" s="637">
        <v>41820</v>
      </c>
    </row>
    <row r="803" spans="1:14" s="337" customFormat="1" outlineLevel="2">
      <c r="A803" s="332" t="s">
        <v>669</v>
      </c>
      <c r="B803" s="332" t="s">
        <v>92</v>
      </c>
      <c r="C803" s="333" t="s">
        <v>515</v>
      </c>
      <c r="D803" s="332" t="s">
        <v>518</v>
      </c>
      <c r="E803" s="334" t="s">
        <v>694</v>
      </c>
      <c r="F803" s="332" t="s">
        <v>671</v>
      </c>
      <c r="G803" s="555" t="s">
        <v>1093</v>
      </c>
      <c r="H803" s="335">
        <v>2439989</v>
      </c>
      <c r="I803" s="336"/>
      <c r="J803" s="336"/>
      <c r="K803" s="335">
        <v>2439989</v>
      </c>
      <c r="L803" s="601" t="s">
        <v>714</v>
      </c>
      <c r="M803" s="637">
        <v>41851</v>
      </c>
      <c r="N803" s="637">
        <v>41851</v>
      </c>
    </row>
    <row r="804" spans="1:14" s="337" customFormat="1" outlineLevel="2">
      <c r="A804" s="332" t="s">
        <v>669</v>
      </c>
      <c r="B804" s="332" t="s">
        <v>92</v>
      </c>
      <c r="C804" s="333" t="s">
        <v>515</v>
      </c>
      <c r="D804" s="332" t="s">
        <v>518</v>
      </c>
      <c r="E804" s="334" t="s">
        <v>694</v>
      </c>
      <c r="F804" s="332" t="s">
        <v>671</v>
      </c>
      <c r="G804" s="555" t="s">
        <v>1050</v>
      </c>
      <c r="H804" s="335">
        <v>2449309</v>
      </c>
      <c r="I804" s="336"/>
      <c r="J804" s="336"/>
      <c r="K804" s="335">
        <v>2449309</v>
      </c>
      <c r="L804" s="601" t="s">
        <v>714</v>
      </c>
      <c r="M804" s="637">
        <v>41882</v>
      </c>
      <c r="N804" s="637">
        <v>41882</v>
      </c>
    </row>
    <row r="805" spans="1:14" s="337" customFormat="1" outlineLevel="2">
      <c r="A805" s="332" t="s">
        <v>669</v>
      </c>
      <c r="B805" s="332" t="s">
        <v>92</v>
      </c>
      <c r="C805" s="333" t="s">
        <v>515</v>
      </c>
      <c r="D805" s="332" t="s">
        <v>518</v>
      </c>
      <c r="E805" s="334" t="s">
        <v>694</v>
      </c>
      <c r="F805" s="332" t="s">
        <v>671</v>
      </c>
      <c r="G805" s="555" t="s">
        <v>1094</v>
      </c>
      <c r="H805" s="335">
        <v>2527018</v>
      </c>
      <c r="I805" s="336"/>
      <c r="J805" s="336"/>
      <c r="K805" s="335">
        <v>2527018</v>
      </c>
      <c r="L805" s="601" t="s">
        <v>714</v>
      </c>
      <c r="M805" s="637">
        <v>41912</v>
      </c>
      <c r="N805" s="637">
        <v>41912</v>
      </c>
    </row>
    <row r="806" spans="1:14" s="337" customFormat="1" outlineLevel="2">
      <c r="A806" s="332" t="s">
        <v>669</v>
      </c>
      <c r="B806" s="332" t="s">
        <v>92</v>
      </c>
      <c r="C806" s="333" t="s">
        <v>515</v>
      </c>
      <c r="D806" s="332" t="s">
        <v>518</v>
      </c>
      <c r="E806" s="334" t="s">
        <v>694</v>
      </c>
      <c r="F806" s="332" t="s">
        <v>671</v>
      </c>
      <c r="G806" s="555" t="s">
        <v>1000</v>
      </c>
      <c r="H806" s="335">
        <v>2542568</v>
      </c>
      <c r="I806" s="336"/>
      <c r="J806" s="336"/>
      <c r="K806" s="335">
        <v>2542568</v>
      </c>
      <c r="L806" s="601" t="s">
        <v>714</v>
      </c>
      <c r="M806" s="637">
        <v>41943</v>
      </c>
      <c r="N806" s="637">
        <v>41943</v>
      </c>
    </row>
    <row r="807" spans="1:14" s="337" customFormat="1" outlineLevel="2">
      <c r="A807" s="332" t="s">
        <v>669</v>
      </c>
      <c r="B807" s="332" t="s">
        <v>92</v>
      </c>
      <c r="C807" s="333" t="s">
        <v>515</v>
      </c>
      <c r="D807" s="332" t="s">
        <v>518</v>
      </c>
      <c r="E807" s="334" t="s">
        <v>694</v>
      </c>
      <c r="F807" s="332" t="s">
        <v>671</v>
      </c>
      <c r="G807" s="555" t="s">
        <v>797</v>
      </c>
      <c r="H807" s="335">
        <v>2530128</v>
      </c>
      <c r="I807" s="336"/>
      <c r="J807" s="336"/>
      <c r="K807" s="335">
        <v>2530128</v>
      </c>
      <c r="L807" s="601" t="s">
        <v>714</v>
      </c>
      <c r="M807" s="637">
        <v>41973</v>
      </c>
      <c r="N807" s="637">
        <v>41973</v>
      </c>
    </row>
    <row r="808" spans="1:14" s="337" customFormat="1" outlineLevel="2">
      <c r="A808" s="332" t="s">
        <v>669</v>
      </c>
      <c r="B808" s="332" t="s">
        <v>92</v>
      </c>
      <c r="C808" s="333" t="s">
        <v>515</v>
      </c>
      <c r="D808" s="332" t="s">
        <v>518</v>
      </c>
      <c r="E808" s="334" t="s">
        <v>694</v>
      </c>
      <c r="F808" s="332" t="s">
        <v>671</v>
      </c>
      <c r="G808" s="555" t="s">
        <v>1095</v>
      </c>
      <c r="H808" s="335">
        <v>2523908</v>
      </c>
      <c r="I808" s="336"/>
      <c r="J808" s="336"/>
      <c r="K808" s="335">
        <v>2523908</v>
      </c>
      <c r="L808" s="601" t="s">
        <v>714</v>
      </c>
      <c r="M808" s="637">
        <v>42004</v>
      </c>
      <c r="N808" s="637">
        <v>42004</v>
      </c>
    </row>
    <row r="809" spans="1:14" s="337" customFormat="1" outlineLevel="2">
      <c r="A809" s="332" t="s">
        <v>669</v>
      </c>
      <c r="B809" s="332" t="s">
        <v>92</v>
      </c>
      <c r="C809" s="333" t="s">
        <v>515</v>
      </c>
      <c r="D809" s="332" t="s">
        <v>518</v>
      </c>
      <c r="E809" s="334" t="s">
        <v>694</v>
      </c>
      <c r="F809" s="332" t="s">
        <v>671</v>
      </c>
      <c r="G809" s="555" t="s">
        <v>1096</v>
      </c>
      <c r="H809" s="335">
        <v>2583009</v>
      </c>
      <c r="I809" s="336"/>
      <c r="J809" s="336"/>
      <c r="K809" s="335">
        <v>2583009</v>
      </c>
      <c r="L809" s="601" t="s">
        <v>714</v>
      </c>
      <c r="M809" s="637">
        <v>42035</v>
      </c>
      <c r="N809" s="637">
        <v>42035</v>
      </c>
    </row>
    <row r="810" spans="1:14" s="337" customFormat="1" outlineLevel="2">
      <c r="A810" s="332" t="s">
        <v>669</v>
      </c>
      <c r="B810" s="332" t="s">
        <v>92</v>
      </c>
      <c r="C810" s="333" t="s">
        <v>515</v>
      </c>
      <c r="D810" s="332" t="s">
        <v>518</v>
      </c>
      <c r="E810" s="334" t="s">
        <v>694</v>
      </c>
      <c r="F810" s="332" t="s">
        <v>671</v>
      </c>
      <c r="G810" s="555" t="s">
        <v>1097</v>
      </c>
      <c r="H810" s="335">
        <v>2542568</v>
      </c>
      <c r="I810" s="336"/>
      <c r="J810" s="336"/>
      <c r="K810" s="335">
        <v>2542568</v>
      </c>
      <c r="L810" s="601" t="s">
        <v>714</v>
      </c>
      <c r="M810" s="637">
        <v>42063</v>
      </c>
      <c r="N810" s="637">
        <v>42063</v>
      </c>
    </row>
    <row r="811" spans="1:14" s="337" customFormat="1" outlineLevel="2">
      <c r="A811" s="332" t="s">
        <v>669</v>
      </c>
      <c r="B811" s="332" t="s">
        <v>92</v>
      </c>
      <c r="C811" s="333" t="s">
        <v>515</v>
      </c>
      <c r="D811" s="332" t="s">
        <v>518</v>
      </c>
      <c r="E811" s="334" t="s">
        <v>694</v>
      </c>
      <c r="F811" s="332" t="s">
        <v>671</v>
      </c>
      <c r="G811" s="555" t="s">
        <v>1098</v>
      </c>
      <c r="H811" s="335">
        <v>2530128</v>
      </c>
      <c r="I811" s="336"/>
      <c r="J811" s="336"/>
      <c r="K811" s="335">
        <v>2530128</v>
      </c>
      <c r="L811" s="601" t="s">
        <v>714</v>
      </c>
      <c r="M811" s="637">
        <v>42094</v>
      </c>
      <c r="N811" s="637">
        <v>42094</v>
      </c>
    </row>
    <row r="812" spans="1:14" s="337" customFormat="1" outlineLevel="2">
      <c r="A812" s="332" t="s">
        <v>669</v>
      </c>
      <c r="B812" s="332" t="s">
        <v>92</v>
      </c>
      <c r="C812" s="333" t="s">
        <v>515</v>
      </c>
      <c r="D812" s="332" t="s">
        <v>518</v>
      </c>
      <c r="E812" s="334" t="s">
        <v>694</v>
      </c>
      <c r="F812" s="332" t="s">
        <v>671</v>
      </c>
      <c r="G812" s="555" t="s">
        <v>1099</v>
      </c>
      <c r="H812" s="335">
        <v>2578593</v>
      </c>
      <c r="I812" s="336"/>
      <c r="J812" s="336"/>
      <c r="K812" s="335">
        <v>2578593</v>
      </c>
      <c r="L812" s="601" t="s">
        <v>714</v>
      </c>
      <c r="M812" s="637">
        <v>42124</v>
      </c>
      <c r="N812" s="637">
        <v>42124</v>
      </c>
    </row>
    <row r="813" spans="1:14" s="337" customFormat="1" outlineLevel="2">
      <c r="A813" s="332" t="s">
        <v>669</v>
      </c>
      <c r="B813" s="332" t="s">
        <v>92</v>
      </c>
      <c r="C813" s="333" t="s">
        <v>515</v>
      </c>
      <c r="D813" s="332" t="s">
        <v>518</v>
      </c>
      <c r="E813" s="334" t="s">
        <v>694</v>
      </c>
      <c r="F813" s="332" t="s">
        <v>671</v>
      </c>
      <c r="G813" s="555" t="s">
        <v>1100</v>
      </c>
      <c r="H813" s="335">
        <v>1218535</v>
      </c>
      <c r="I813" s="336"/>
      <c r="J813" s="336"/>
      <c r="K813" s="335">
        <v>1218535</v>
      </c>
      <c r="L813" s="601" t="s">
        <v>714</v>
      </c>
      <c r="M813" s="637">
        <v>42155</v>
      </c>
      <c r="N813" s="637">
        <v>42155</v>
      </c>
    </row>
    <row r="814" spans="1:14" s="337" customFormat="1" outlineLevel="2">
      <c r="A814" s="332" t="s">
        <v>669</v>
      </c>
      <c r="B814" s="332" t="s">
        <v>92</v>
      </c>
      <c r="C814" s="333" t="s">
        <v>515</v>
      </c>
      <c r="D814" s="332" t="s">
        <v>518</v>
      </c>
      <c r="E814" s="334" t="s">
        <v>694</v>
      </c>
      <c r="F814" s="332" t="s">
        <v>671</v>
      </c>
      <c r="G814" s="555" t="s">
        <v>1101</v>
      </c>
      <c r="H814" s="335">
        <v>1202123</v>
      </c>
      <c r="I814" s="336"/>
      <c r="J814" s="336"/>
      <c r="K814" s="335">
        <v>1202123</v>
      </c>
      <c r="L814" s="601" t="s">
        <v>714</v>
      </c>
      <c r="M814" s="637">
        <v>42185</v>
      </c>
      <c r="N814" s="637">
        <v>42185</v>
      </c>
    </row>
    <row r="815" spans="1:14" s="337" customFormat="1" outlineLevel="2">
      <c r="A815" s="332" t="s">
        <v>669</v>
      </c>
      <c r="B815" s="332" t="s">
        <v>92</v>
      </c>
      <c r="C815" s="333" t="s">
        <v>515</v>
      </c>
      <c r="D815" s="332" t="s">
        <v>518</v>
      </c>
      <c r="E815" s="334" t="s">
        <v>694</v>
      </c>
      <c r="F815" s="332" t="s">
        <v>671</v>
      </c>
      <c r="G815" s="555" t="s">
        <v>1102</v>
      </c>
      <c r="H815" s="335">
        <v>1245406</v>
      </c>
      <c r="I815" s="336"/>
      <c r="J815" s="336"/>
      <c r="K815" s="335">
        <v>1245406</v>
      </c>
      <c r="L815" s="601" t="s">
        <v>714</v>
      </c>
      <c r="M815" s="637">
        <v>42216</v>
      </c>
      <c r="N815" s="637">
        <v>42216</v>
      </c>
    </row>
    <row r="816" spans="1:14" s="337" customFormat="1" outlineLevel="2">
      <c r="A816" s="332" t="s">
        <v>669</v>
      </c>
      <c r="B816" s="332" t="s">
        <v>92</v>
      </c>
      <c r="C816" s="333" t="s">
        <v>515</v>
      </c>
      <c r="D816" s="332" t="s">
        <v>518</v>
      </c>
      <c r="E816" s="334" t="s">
        <v>694</v>
      </c>
      <c r="F816" s="332" t="s">
        <v>671</v>
      </c>
      <c r="G816" s="555" t="s">
        <v>1103</v>
      </c>
      <c r="H816" s="335">
        <v>1240927</v>
      </c>
      <c r="I816" s="336"/>
      <c r="J816" s="336"/>
      <c r="K816" s="335">
        <v>1240927</v>
      </c>
      <c r="L816" s="601" t="s">
        <v>714</v>
      </c>
      <c r="M816" s="637">
        <v>42247</v>
      </c>
      <c r="N816" s="637">
        <v>42247</v>
      </c>
    </row>
    <row r="817" spans="1:14" s="337" customFormat="1" outlineLevel="2">
      <c r="A817" s="332" t="s">
        <v>669</v>
      </c>
      <c r="B817" s="332" t="s">
        <v>92</v>
      </c>
      <c r="C817" s="333" t="s">
        <v>515</v>
      </c>
      <c r="D817" s="332" t="s">
        <v>518</v>
      </c>
      <c r="E817" s="334" t="s">
        <v>694</v>
      </c>
      <c r="F817" s="332" t="s">
        <v>671</v>
      </c>
      <c r="G817" s="555" t="s">
        <v>1104</v>
      </c>
      <c r="H817" s="335">
        <v>1184438</v>
      </c>
      <c r="I817" s="336"/>
      <c r="J817" s="336"/>
      <c r="K817" s="335">
        <v>1184438</v>
      </c>
      <c r="L817" s="601" t="s">
        <v>714</v>
      </c>
      <c r="M817" s="637">
        <v>42277</v>
      </c>
      <c r="N817" s="637">
        <v>42277</v>
      </c>
    </row>
    <row r="818" spans="1:14" s="337" customFormat="1" outlineLevel="2">
      <c r="A818" s="332" t="s">
        <v>669</v>
      </c>
      <c r="B818" s="332" t="s">
        <v>92</v>
      </c>
      <c r="C818" s="333" t="s">
        <v>515</v>
      </c>
      <c r="D818" s="332" t="s">
        <v>518</v>
      </c>
      <c r="E818" s="334" t="s">
        <v>694</v>
      </c>
      <c r="F818" s="332" t="s">
        <v>671</v>
      </c>
      <c r="G818" s="555" t="s">
        <v>1105</v>
      </c>
      <c r="H818" s="335">
        <v>1278943</v>
      </c>
      <c r="I818" s="336"/>
      <c r="J818" s="336"/>
      <c r="K818" s="335">
        <v>1278943</v>
      </c>
      <c r="L818" s="601" t="s">
        <v>714</v>
      </c>
      <c r="M818" s="637">
        <v>42308</v>
      </c>
      <c r="N818" s="637">
        <v>42308</v>
      </c>
    </row>
    <row r="819" spans="1:14" s="337" customFormat="1" outlineLevel="2">
      <c r="A819" s="332" t="s">
        <v>669</v>
      </c>
      <c r="B819" s="332" t="s">
        <v>92</v>
      </c>
      <c r="C819" s="333" t="s">
        <v>515</v>
      </c>
      <c r="D819" s="332" t="s">
        <v>518</v>
      </c>
      <c r="E819" s="334" t="s">
        <v>694</v>
      </c>
      <c r="F819" s="332" t="s">
        <v>671</v>
      </c>
      <c r="G819" s="555" t="s">
        <v>1106</v>
      </c>
      <c r="H819" s="335">
        <v>1268398</v>
      </c>
      <c r="I819" s="336"/>
      <c r="J819" s="336"/>
      <c r="K819" s="335">
        <v>1268398</v>
      </c>
      <c r="L819" s="601" t="s">
        <v>714</v>
      </c>
      <c r="M819" s="637">
        <v>42338</v>
      </c>
      <c r="N819" s="637">
        <v>42338</v>
      </c>
    </row>
    <row r="820" spans="1:14" s="337" customFormat="1" outlineLevel="2">
      <c r="A820" s="332" t="s">
        <v>669</v>
      </c>
      <c r="B820" s="332" t="s">
        <v>92</v>
      </c>
      <c r="C820" s="333" t="s">
        <v>515</v>
      </c>
      <c r="D820" s="332" t="s">
        <v>518</v>
      </c>
      <c r="E820" s="334" t="s">
        <v>694</v>
      </c>
      <c r="F820" s="332" t="s">
        <v>671</v>
      </c>
      <c r="G820" s="555" t="s">
        <v>1107</v>
      </c>
      <c r="H820" s="335">
        <v>1297472</v>
      </c>
      <c r="I820" s="336"/>
      <c r="J820" s="336"/>
      <c r="K820" s="335">
        <v>1297472</v>
      </c>
      <c r="L820" s="601" t="s">
        <v>714</v>
      </c>
      <c r="M820" s="637">
        <v>42369</v>
      </c>
      <c r="N820" s="637">
        <v>42369</v>
      </c>
    </row>
    <row r="821" spans="1:14" s="337" customFormat="1" outlineLevel="2">
      <c r="A821" s="332" t="s">
        <v>669</v>
      </c>
      <c r="B821" s="332" t="s">
        <v>92</v>
      </c>
      <c r="C821" s="333" t="s">
        <v>515</v>
      </c>
      <c r="D821" s="332" t="s">
        <v>518</v>
      </c>
      <c r="E821" s="334" t="s">
        <v>694</v>
      </c>
      <c r="F821" s="332" t="s">
        <v>671</v>
      </c>
      <c r="G821" s="555" t="s">
        <v>1108</v>
      </c>
      <c r="H821" s="335">
        <v>1413964</v>
      </c>
      <c r="I821" s="336"/>
      <c r="J821" s="336"/>
      <c r="K821" s="335">
        <v>1413964</v>
      </c>
      <c r="L821" s="601" t="s">
        <v>714</v>
      </c>
      <c r="M821" s="637">
        <v>42400</v>
      </c>
      <c r="N821" s="637">
        <v>42400</v>
      </c>
    </row>
    <row r="822" spans="1:14" s="337" customFormat="1" outlineLevel="2">
      <c r="A822" s="332" t="s">
        <v>669</v>
      </c>
      <c r="B822" s="332" t="s">
        <v>92</v>
      </c>
      <c r="C822" s="333" t="s">
        <v>515</v>
      </c>
      <c r="D822" s="332" t="s">
        <v>518</v>
      </c>
      <c r="E822" s="334" t="s">
        <v>694</v>
      </c>
      <c r="F822" s="332" t="s">
        <v>671</v>
      </c>
      <c r="G822" s="555" t="s">
        <v>1097</v>
      </c>
      <c r="H822" s="335">
        <v>1465029</v>
      </c>
      <c r="I822" s="336"/>
      <c r="J822" s="336"/>
      <c r="K822" s="335">
        <v>1465029</v>
      </c>
      <c r="L822" s="601" t="s">
        <v>714</v>
      </c>
      <c r="M822" s="637">
        <v>42428</v>
      </c>
      <c r="N822" s="637">
        <v>42428</v>
      </c>
    </row>
    <row r="823" spans="1:14" s="337" customFormat="1" outlineLevel="2">
      <c r="A823" s="332" t="s">
        <v>669</v>
      </c>
      <c r="B823" s="332" t="s">
        <v>92</v>
      </c>
      <c r="C823" s="333" t="s">
        <v>515</v>
      </c>
      <c r="D823" s="332" t="s">
        <v>518</v>
      </c>
      <c r="E823" s="334" t="s">
        <v>694</v>
      </c>
      <c r="F823" s="332" t="s">
        <v>671</v>
      </c>
      <c r="G823" s="555" t="s">
        <v>1109</v>
      </c>
      <c r="H823" s="335">
        <v>1456270</v>
      </c>
      <c r="I823" s="336"/>
      <c r="J823" s="336"/>
      <c r="K823" s="335">
        <v>1456270</v>
      </c>
      <c r="L823" s="601" t="s">
        <v>714</v>
      </c>
      <c r="M823" s="637">
        <v>42460</v>
      </c>
      <c r="N823" s="637">
        <v>42460</v>
      </c>
    </row>
    <row r="824" spans="1:14" s="337" customFormat="1" outlineLevel="2">
      <c r="A824" s="332" t="s">
        <v>669</v>
      </c>
      <c r="B824" s="332" t="s">
        <v>92</v>
      </c>
      <c r="C824" s="333" t="s">
        <v>515</v>
      </c>
      <c r="D824" s="332" t="s">
        <v>518</v>
      </c>
      <c r="E824" s="334" t="s">
        <v>694</v>
      </c>
      <c r="F824" s="332" t="s">
        <v>671</v>
      </c>
      <c r="G824" s="555" t="s">
        <v>1110</v>
      </c>
      <c r="H824" s="335">
        <v>1533698</v>
      </c>
      <c r="I824" s="336"/>
      <c r="J824" s="336"/>
      <c r="K824" s="335">
        <v>1533698</v>
      </c>
      <c r="L824" s="601" t="s">
        <v>714</v>
      </c>
      <c r="M824" s="637">
        <v>42490</v>
      </c>
      <c r="N824" s="637">
        <v>42490</v>
      </c>
    </row>
    <row r="825" spans="1:14" s="337" customFormat="1" outlineLevel="2">
      <c r="A825" s="332" t="s">
        <v>669</v>
      </c>
      <c r="B825" s="332" t="s">
        <v>92</v>
      </c>
      <c r="C825" s="333" t="s">
        <v>515</v>
      </c>
      <c r="D825" s="332" t="s">
        <v>518</v>
      </c>
      <c r="E825" s="334" t="s">
        <v>694</v>
      </c>
      <c r="F825" s="332" t="s">
        <v>671</v>
      </c>
      <c r="G825" s="555" t="s">
        <v>1111</v>
      </c>
      <c r="H825" s="335">
        <v>1542473</v>
      </c>
      <c r="I825" s="336"/>
      <c r="J825" s="336"/>
      <c r="K825" s="335">
        <v>1542473</v>
      </c>
      <c r="L825" s="601" t="s">
        <v>714</v>
      </c>
      <c r="M825" s="637">
        <v>42521</v>
      </c>
      <c r="N825" s="637">
        <v>42521</v>
      </c>
    </row>
    <row r="826" spans="1:14" s="337" customFormat="1" outlineLevel="2">
      <c r="A826" s="332" t="s">
        <v>669</v>
      </c>
      <c r="B826" s="332" t="s">
        <v>92</v>
      </c>
      <c r="C826" s="333" t="s">
        <v>515</v>
      </c>
      <c r="D826" s="332" t="s">
        <v>518</v>
      </c>
      <c r="E826" s="334" t="s">
        <v>694</v>
      </c>
      <c r="F826" s="332" t="s">
        <v>671</v>
      </c>
      <c r="G826" s="555" t="s">
        <v>1112</v>
      </c>
      <c r="H826" s="335">
        <v>1530773</v>
      </c>
      <c r="I826" s="336"/>
      <c r="J826" s="336"/>
      <c r="K826" s="335">
        <v>1530773</v>
      </c>
      <c r="L826" s="601" t="s">
        <v>714</v>
      </c>
      <c r="M826" s="637">
        <v>42551</v>
      </c>
      <c r="N826" s="637">
        <v>42551</v>
      </c>
    </row>
    <row r="827" spans="1:14" s="337" customFormat="1" outlineLevel="2">
      <c r="A827" s="332" t="s">
        <v>669</v>
      </c>
      <c r="B827" s="332" t="s">
        <v>92</v>
      </c>
      <c r="C827" s="333" t="s">
        <v>515</v>
      </c>
      <c r="D827" s="332" t="s">
        <v>518</v>
      </c>
      <c r="E827" s="334" t="s">
        <v>694</v>
      </c>
      <c r="F827" s="332" t="s">
        <v>671</v>
      </c>
      <c r="G827" s="555" t="s">
        <v>1113</v>
      </c>
      <c r="H827" s="335">
        <v>1617127</v>
      </c>
      <c r="I827" s="336"/>
      <c r="J827" s="336"/>
      <c r="K827" s="335">
        <v>1617127</v>
      </c>
      <c r="L827" s="601" t="s">
        <v>714</v>
      </c>
      <c r="M827" s="637">
        <v>42582</v>
      </c>
      <c r="N827" s="637">
        <v>42582</v>
      </c>
    </row>
    <row r="828" spans="1:14" s="337" customFormat="1" outlineLevel="2">
      <c r="A828" s="332" t="s">
        <v>669</v>
      </c>
      <c r="B828" s="332" t="s">
        <v>92</v>
      </c>
      <c r="C828" s="333" t="s">
        <v>515</v>
      </c>
      <c r="D828" s="332" t="s">
        <v>518</v>
      </c>
      <c r="E828" s="334" t="s">
        <v>694</v>
      </c>
      <c r="F828" s="332" t="s">
        <v>671</v>
      </c>
      <c r="G828" s="555" t="s">
        <v>1114</v>
      </c>
      <c r="H828" s="335">
        <v>1570270</v>
      </c>
      <c r="I828" s="336"/>
      <c r="J828" s="336"/>
      <c r="K828" s="335">
        <v>1570270</v>
      </c>
      <c r="L828" s="601" t="s">
        <v>714</v>
      </c>
      <c r="M828" s="637">
        <v>42613</v>
      </c>
      <c r="N828" s="637">
        <v>42613</v>
      </c>
    </row>
    <row r="829" spans="1:14" s="337" customFormat="1" outlineLevel="2">
      <c r="A829" s="332" t="s">
        <v>669</v>
      </c>
      <c r="B829" s="332" t="s">
        <v>92</v>
      </c>
      <c r="C829" s="333" t="s">
        <v>515</v>
      </c>
      <c r="D829" s="332" t="s">
        <v>518</v>
      </c>
      <c r="E829" s="334" t="s">
        <v>694</v>
      </c>
      <c r="F829" s="332" t="s">
        <v>671</v>
      </c>
      <c r="G829" s="555" t="s">
        <v>1115</v>
      </c>
      <c r="H829" s="335">
        <v>1513708</v>
      </c>
      <c r="I829" s="336"/>
      <c r="J829" s="336"/>
      <c r="K829" s="335">
        <v>1513708</v>
      </c>
      <c r="L829" s="601" t="s">
        <v>714</v>
      </c>
      <c r="M829" s="637">
        <v>42643</v>
      </c>
      <c r="N829" s="637">
        <v>42643</v>
      </c>
    </row>
    <row r="830" spans="1:14" s="337" customFormat="1" outlineLevel="2">
      <c r="A830" s="332" t="s">
        <v>669</v>
      </c>
      <c r="B830" s="332" t="s">
        <v>92</v>
      </c>
      <c r="C830" s="333" t="s">
        <v>515</v>
      </c>
      <c r="D830" s="332" t="s">
        <v>518</v>
      </c>
      <c r="E830" s="334" t="s">
        <v>694</v>
      </c>
      <c r="F830" s="332" t="s">
        <v>671</v>
      </c>
      <c r="G830" s="555" t="s">
        <v>1116</v>
      </c>
      <c r="H830" s="335">
        <v>1505012</v>
      </c>
      <c r="I830" s="336"/>
      <c r="J830" s="336"/>
      <c r="K830" s="335">
        <v>1505012</v>
      </c>
      <c r="L830" s="601" t="s">
        <v>714</v>
      </c>
      <c r="M830" s="637">
        <v>42674</v>
      </c>
      <c r="N830" s="637">
        <v>42674</v>
      </c>
    </row>
    <row r="831" spans="1:14" s="337" customFormat="1" outlineLevel="2">
      <c r="A831" s="332" t="s">
        <v>669</v>
      </c>
      <c r="B831" s="332" t="s">
        <v>92</v>
      </c>
      <c r="C831" s="333" t="s">
        <v>515</v>
      </c>
      <c r="D831" s="332" t="s">
        <v>518</v>
      </c>
      <c r="E831" s="334" t="s">
        <v>694</v>
      </c>
      <c r="F831" s="332" t="s">
        <v>671</v>
      </c>
      <c r="G831" s="555" t="s">
        <v>1117</v>
      </c>
      <c r="H831" s="335">
        <v>1412373</v>
      </c>
      <c r="I831" s="336"/>
      <c r="J831" s="336"/>
      <c r="K831" s="335">
        <v>1412373</v>
      </c>
      <c r="L831" s="601" t="s">
        <v>714</v>
      </c>
      <c r="M831" s="637">
        <v>42704</v>
      </c>
      <c r="N831" s="637">
        <v>42704</v>
      </c>
    </row>
    <row r="832" spans="1:14" s="337" customFormat="1" outlineLevel="2">
      <c r="A832" s="332" t="s">
        <v>669</v>
      </c>
      <c r="B832" s="332" t="s">
        <v>92</v>
      </c>
      <c r="C832" s="333" t="s">
        <v>515</v>
      </c>
      <c r="D832" s="332" t="s">
        <v>518</v>
      </c>
      <c r="E832" s="334" t="s">
        <v>694</v>
      </c>
      <c r="F832" s="332" t="s">
        <v>671</v>
      </c>
      <c r="G832" s="555" t="s">
        <v>1118</v>
      </c>
      <c r="H832" s="335">
        <v>1355304</v>
      </c>
      <c r="I832" s="336"/>
      <c r="J832" s="336"/>
      <c r="K832" s="335">
        <v>1355304</v>
      </c>
      <c r="L832" s="601" t="s">
        <v>714</v>
      </c>
      <c r="M832" s="637">
        <v>42735</v>
      </c>
      <c r="N832" s="637">
        <v>42735</v>
      </c>
    </row>
    <row r="833" spans="1:14" s="337" customFormat="1" outlineLevel="2">
      <c r="A833" s="332" t="s">
        <v>669</v>
      </c>
      <c r="B833" s="332" t="s">
        <v>92</v>
      </c>
      <c r="C833" s="333" t="s">
        <v>515</v>
      </c>
      <c r="D833" s="332" t="s">
        <v>518</v>
      </c>
      <c r="E833" s="334" t="s">
        <v>694</v>
      </c>
      <c r="F833" s="332" t="s">
        <v>671</v>
      </c>
      <c r="G833" s="555" t="s">
        <v>1119</v>
      </c>
      <c r="H833" s="335">
        <v>24973268</v>
      </c>
      <c r="I833" s="336"/>
      <c r="J833" s="336"/>
      <c r="K833" s="335">
        <v>24973268</v>
      </c>
      <c r="L833" s="601" t="s">
        <v>714</v>
      </c>
      <c r="M833" s="637">
        <v>42735</v>
      </c>
      <c r="N833" s="637">
        <v>42735</v>
      </c>
    </row>
    <row r="834" spans="1:14" s="337" customFormat="1" outlineLevel="2">
      <c r="A834" s="332" t="s">
        <v>669</v>
      </c>
      <c r="B834" s="332" t="s">
        <v>92</v>
      </c>
      <c r="C834" s="333" t="s">
        <v>515</v>
      </c>
      <c r="D834" s="332" t="s">
        <v>518</v>
      </c>
      <c r="E834" s="334" t="s">
        <v>694</v>
      </c>
      <c r="F834" s="332" t="s">
        <v>671</v>
      </c>
      <c r="G834" s="555" t="s">
        <v>1118</v>
      </c>
      <c r="H834" s="335">
        <v>1344726</v>
      </c>
      <c r="I834" s="336"/>
      <c r="J834" s="336"/>
      <c r="K834" s="335">
        <v>1344726</v>
      </c>
      <c r="L834" s="601" t="s">
        <v>714</v>
      </c>
      <c r="M834" s="637">
        <v>42766</v>
      </c>
      <c r="N834" s="637">
        <v>42766</v>
      </c>
    </row>
    <row r="835" spans="1:14" s="337" customFormat="1" outlineLevel="2">
      <c r="A835" s="332" t="s">
        <v>669</v>
      </c>
      <c r="B835" s="332" t="s">
        <v>92</v>
      </c>
      <c r="C835" s="333" t="s">
        <v>515</v>
      </c>
      <c r="D835" s="332" t="s">
        <v>518</v>
      </c>
      <c r="E835" s="334" t="s">
        <v>694</v>
      </c>
      <c r="F835" s="332" t="s">
        <v>671</v>
      </c>
      <c r="G835" s="555" t="s">
        <v>1120</v>
      </c>
      <c r="H835" s="335">
        <v>512398</v>
      </c>
      <c r="I835" s="336"/>
      <c r="J835" s="336"/>
      <c r="K835" s="335">
        <v>512398</v>
      </c>
      <c r="L835" s="601" t="s">
        <v>714</v>
      </c>
      <c r="M835" s="637">
        <v>42766</v>
      </c>
      <c r="N835" s="637">
        <v>42766</v>
      </c>
    </row>
    <row r="836" spans="1:14" s="337" customFormat="1" outlineLevel="2">
      <c r="A836" s="332" t="s">
        <v>669</v>
      </c>
      <c r="B836" s="332" t="s">
        <v>92</v>
      </c>
      <c r="C836" s="333" t="s">
        <v>515</v>
      </c>
      <c r="D836" s="332" t="s">
        <v>518</v>
      </c>
      <c r="E836" s="334" t="s">
        <v>694</v>
      </c>
      <c r="F836" s="332" t="s">
        <v>671</v>
      </c>
      <c r="G836" s="555" t="s">
        <v>1121</v>
      </c>
      <c r="H836" s="335">
        <v>1263614</v>
      </c>
      <c r="I836" s="336"/>
      <c r="J836" s="336"/>
      <c r="K836" s="335">
        <v>1263614</v>
      </c>
      <c r="L836" s="601" t="s">
        <v>714</v>
      </c>
      <c r="M836" s="637">
        <v>42794</v>
      </c>
      <c r="N836" s="637">
        <v>42794</v>
      </c>
    </row>
    <row r="837" spans="1:14" s="337" customFormat="1" outlineLevel="2">
      <c r="A837" s="332" t="s">
        <v>669</v>
      </c>
      <c r="B837" s="332" t="s">
        <v>92</v>
      </c>
      <c r="C837" s="333" t="s">
        <v>515</v>
      </c>
      <c r="D837" s="332" t="s">
        <v>518</v>
      </c>
      <c r="E837" s="334" t="s">
        <v>694</v>
      </c>
      <c r="F837" s="332" t="s">
        <v>671</v>
      </c>
      <c r="G837" s="555" t="s">
        <v>1122</v>
      </c>
      <c r="H837" s="335">
        <v>496972</v>
      </c>
      <c r="I837" s="336"/>
      <c r="J837" s="336"/>
      <c r="K837" s="335">
        <v>496972</v>
      </c>
      <c r="L837" s="601" t="s">
        <v>714</v>
      </c>
      <c r="M837" s="637">
        <v>42794</v>
      </c>
      <c r="N837" s="637">
        <v>42794</v>
      </c>
    </row>
    <row r="838" spans="1:14" s="337" customFormat="1" outlineLevel="2">
      <c r="A838" s="332" t="s">
        <v>669</v>
      </c>
      <c r="B838" s="332" t="s">
        <v>92</v>
      </c>
      <c r="C838" s="333" t="s">
        <v>515</v>
      </c>
      <c r="D838" s="332" t="s">
        <v>518</v>
      </c>
      <c r="E838" s="334" t="s">
        <v>694</v>
      </c>
      <c r="F838" s="332" t="s">
        <v>671</v>
      </c>
      <c r="G838" s="555" t="s">
        <v>1123</v>
      </c>
      <c r="H838" s="335">
        <v>1209947</v>
      </c>
      <c r="I838" s="336"/>
      <c r="J838" s="336"/>
      <c r="K838" s="335">
        <v>1209947</v>
      </c>
      <c r="L838" s="601" t="s">
        <v>714</v>
      </c>
      <c r="M838" s="637">
        <v>42825</v>
      </c>
      <c r="N838" s="637">
        <v>42825</v>
      </c>
    </row>
    <row r="839" spans="1:14" s="337" customFormat="1" outlineLevel="2">
      <c r="A839" s="332" t="s">
        <v>669</v>
      </c>
      <c r="B839" s="332" t="s">
        <v>92</v>
      </c>
      <c r="C839" s="333" t="s">
        <v>515</v>
      </c>
      <c r="D839" s="332" t="s">
        <v>518</v>
      </c>
      <c r="E839" s="334" t="s">
        <v>694</v>
      </c>
      <c r="F839" s="332" t="s">
        <v>671</v>
      </c>
      <c r="G839" s="555" t="s">
        <v>1124</v>
      </c>
      <c r="H839" s="335">
        <v>491674</v>
      </c>
      <c r="I839" s="336"/>
      <c r="J839" s="336"/>
      <c r="K839" s="335">
        <v>491674</v>
      </c>
      <c r="L839" s="601" t="s">
        <v>714</v>
      </c>
      <c r="M839" s="637">
        <v>42825</v>
      </c>
      <c r="N839" s="637">
        <v>42825</v>
      </c>
    </row>
    <row r="840" spans="1:14" s="337" customFormat="1" outlineLevel="2">
      <c r="A840" s="332" t="s">
        <v>669</v>
      </c>
      <c r="B840" s="332" t="s">
        <v>92</v>
      </c>
      <c r="C840" s="333" t="s">
        <v>515</v>
      </c>
      <c r="D840" s="332" t="s">
        <v>518</v>
      </c>
      <c r="E840" s="334" t="s">
        <v>694</v>
      </c>
      <c r="F840" s="332" t="s">
        <v>671</v>
      </c>
      <c r="G840" s="555" t="s">
        <v>1125</v>
      </c>
      <c r="H840" s="335">
        <v>1127225</v>
      </c>
      <c r="I840" s="336"/>
      <c r="J840" s="336"/>
      <c r="K840" s="335">
        <v>1127225</v>
      </c>
      <c r="L840" s="601" t="s">
        <v>714</v>
      </c>
      <c r="M840" s="637">
        <v>42855</v>
      </c>
      <c r="N840" s="637">
        <v>42855</v>
      </c>
    </row>
    <row r="841" spans="1:14" s="337" customFormat="1" outlineLevel="2">
      <c r="A841" s="332" t="s">
        <v>669</v>
      </c>
      <c r="B841" s="332" t="s">
        <v>92</v>
      </c>
      <c r="C841" s="333" t="s">
        <v>515</v>
      </c>
      <c r="D841" s="332" t="s">
        <v>518</v>
      </c>
      <c r="E841" s="334" t="s">
        <v>694</v>
      </c>
      <c r="F841" s="332" t="s">
        <v>671</v>
      </c>
      <c r="G841" s="555" t="s">
        <v>1126</v>
      </c>
      <c r="H841" s="335">
        <v>483970</v>
      </c>
      <c r="I841" s="336"/>
      <c r="J841" s="336"/>
      <c r="K841" s="335">
        <v>483970</v>
      </c>
      <c r="L841" s="601" t="s">
        <v>714</v>
      </c>
      <c r="M841" s="637">
        <v>42855</v>
      </c>
      <c r="N841" s="637">
        <v>42855</v>
      </c>
    </row>
    <row r="842" spans="1:14" s="337" customFormat="1" outlineLevel="2">
      <c r="A842" s="332" t="s">
        <v>669</v>
      </c>
      <c r="B842" s="332" t="s">
        <v>92</v>
      </c>
      <c r="C842" s="333" t="s">
        <v>515</v>
      </c>
      <c r="D842" s="332" t="s">
        <v>518</v>
      </c>
      <c r="E842" s="334" t="s">
        <v>694</v>
      </c>
      <c r="F842" s="332" t="s">
        <v>671</v>
      </c>
      <c r="G842" s="555" t="s">
        <v>1127</v>
      </c>
      <c r="H842" s="335">
        <v>1034249</v>
      </c>
      <c r="I842" s="336"/>
      <c r="J842" s="336"/>
      <c r="K842" s="335">
        <v>1034249</v>
      </c>
      <c r="L842" s="601" t="s">
        <v>714</v>
      </c>
      <c r="M842" s="637">
        <v>42886</v>
      </c>
      <c r="N842" s="637">
        <v>42886</v>
      </c>
    </row>
    <row r="843" spans="1:14" s="337" customFormat="1" outlineLevel="2">
      <c r="A843" s="332" t="s">
        <v>669</v>
      </c>
      <c r="B843" s="332" t="s">
        <v>92</v>
      </c>
      <c r="C843" s="333" t="s">
        <v>515</v>
      </c>
      <c r="D843" s="332" t="s">
        <v>518</v>
      </c>
      <c r="E843" s="334" t="s">
        <v>694</v>
      </c>
      <c r="F843" s="332" t="s">
        <v>671</v>
      </c>
      <c r="G843" s="555" t="s">
        <v>1128</v>
      </c>
      <c r="H843" s="335">
        <v>467133</v>
      </c>
      <c r="I843" s="336"/>
      <c r="J843" s="336"/>
      <c r="K843" s="335">
        <v>467133</v>
      </c>
      <c r="L843" s="601" t="s">
        <v>714</v>
      </c>
      <c r="M843" s="637">
        <v>42886</v>
      </c>
      <c r="N843" s="637">
        <v>42886</v>
      </c>
    </row>
    <row r="844" spans="1:14" s="337" customFormat="1" outlineLevel="2">
      <c r="A844" s="332" t="s">
        <v>669</v>
      </c>
      <c r="B844" s="332" t="s">
        <v>92</v>
      </c>
      <c r="C844" s="333" t="s">
        <v>515</v>
      </c>
      <c r="D844" s="332" t="s">
        <v>518</v>
      </c>
      <c r="E844" s="334" t="s">
        <v>694</v>
      </c>
      <c r="F844" s="332" t="s">
        <v>671</v>
      </c>
      <c r="G844" s="555" t="s">
        <v>1129</v>
      </c>
      <c r="H844" s="335">
        <v>979663</v>
      </c>
      <c r="I844" s="336"/>
      <c r="J844" s="336"/>
      <c r="K844" s="335">
        <v>979663</v>
      </c>
      <c r="L844" s="601" t="s">
        <v>714</v>
      </c>
      <c r="M844" s="637">
        <v>42916</v>
      </c>
      <c r="N844" s="637">
        <v>42916</v>
      </c>
    </row>
    <row r="845" spans="1:14" s="337" customFormat="1" outlineLevel="2">
      <c r="A845" s="332" t="s">
        <v>669</v>
      </c>
      <c r="B845" s="332" t="s">
        <v>92</v>
      </c>
      <c r="C845" s="333" t="s">
        <v>515</v>
      </c>
      <c r="D845" s="332" t="s">
        <v>518</v>
      </c>
      <c r="E845" s="334" t="s">
        <v>694</v>
      </c>
      <c r="F845" s="332" t="s">
        <v>671</v>
      </c>
      <c r="G845" s="555" t="s">
        <v>1130</v>
      </c>
      <c r="H845" s="335">
        <v>459443</v>
      </c>
      <c r="I845" s="336"/>
      <c r="J845" s="336"/>
      <c r="K845" s="335">
        <v>459443</v>
      </c>
      <c r="L845" s="601" t="s">
        <v>714</v>
      </c>
      <c r="M845" s="637">
        <v>42916</v>
      </c>
      <c r="N845" s="637">
        <v>42916</v>
      </c>
    </row>
    <row r="846" spans="1:14" s="337" customFormat="1" outlineLevel="2">
      <c r="A846" s="332" t="s">
        <v>669</v>
      </c>
      <c r="B846" s="332" t="s">
        <v>92</v>
      </c>
      <c r="C846" s="333" t="s">
        <v>515</v>
      </c>
      <c r="D846" s="332" t="s">
        <v>518</v>
      </c>
      <c r="E846" s="334" t="s">
        <v>694</v>
      </c>
      <c r="F846" s="332" t="s">
        <v>671</v>
      </c>
      <c r="G846" s="555" t="s">
        <v>1131</v>
      </c>
      <c r="H846" s="335">
        <v>919449</v>
      </c>
      <c r="I846" s="336"/>
      <c r="J846" s="336"/>
      <c r="K846" s="335">
        <v>919449</v>
      </c>
      <c r="L846" s="601" t="s">
        <v>714</v>
      </c>
      <c r="M846" s="637">
        <v>42947</v>
      </c>
      <c r="N846" s="637">
        <v>42947</v>
      </c>
    </row>
    <row r="847" spans="1:14" s="337" customFormat="1" outlineLevel="2">
      <c r="A847" s="332" t="s">
        <v>669</v>
      </c>
      <c r="B847" s="332" t="s">
        <v>92</v>
      </c>
      <c r="C847" s="333" t="s">
        <v>515</v>
      </c>
      <c r="D847" s="332" t="s">
        <v>518</v>
      </c>
      <c r="E847" s="334" t="s">
        <v>694</v>
      </c>
      <c r="F847" s="332" t="s">
        <v>671</v>
      </c>
      <c r="G847" s="555" t="s">
        <v>1132</v>
      </c>
      <c r="H847" s="335">
        <v>448396</v>
      </c>
      <c r="I847" s="336"/>
      <c r="J847" s="336"/>
      <c r="K847" s="335">
        <v>448396</v>
      </c>
      <c r="L847" s="601" t="s">
        <v>714</v>
      </c>
      <c r="M847" s="637">
        <v>42947</v>
      </c>
      <c r="N847" s="637">
        <v>42947</v>
      </c>
    </row>
    <row r="848" spans="1:14" s="337" customFormat="1" outlineLevel="2">
      <c r="A848" s="332" t="s">
        <v>669</v>
      </c>
      <c r="B848" s="332" t="s">
        <v>92</v>
      </c>
      <c r="C848" s="333" t="s">
        <v>515</v>
      </c>
      <c r="D848" s="332" t="s">
        <v>518</v>
      </c>
      <c r="E848" s="334" t="s">
        <v>694</v>
      </c>
      <c r="F848" s="332" t="s">
        <v>671</v>
      </c>
      <c r="G848" s="555" t="s">
        <v>1133</v>
      </c>
      <c r="H848" s="335">
        <v>867929</v>
      </c>
      <c r="I848" s="336"/>
      <c r="J848" s="336"/>
      <c r="K848" s="335">
        <v>867929</v>
      </c>
      <c r="L848" s="601" t="s">
        <v>714</v>
      </c>
      <c r="M848" s="637">
        <v>42978</v>
      </c>
      <c r="N848" s="637">
        <v>42978</v>
      </c>
    </row>
    <row r="849" spans="1:14" s="337" customFormat="1" outlineLevel="2">
      <c r="A849" s="332" t="s">
        <v>669</v>
      </c>
      <c r="B849" s="332" t="s">
        <v>92</v>
      </c>
      <c r="C849" s="333" t="s">
        <v>515</v>
      </c>
      <c r="D849" s="332" t="s">
        <v>518</v>
      </c>
      <c r="E849" s="334" t="s">
        <v>694</v>
      </c>
      <c r="F849" s="332" t="s">
        <v>671</v>
      </c>
      <c r="G849" s="555" t="s">
        <v>796</v>
      </c>
      <c r="H849" s="335">
        <v>441196</v>
      </c>
      <c r="I849" s="336"/>
      <c r="J849" s="336"/>
      <c r="K849" s="335">
        <v>441196</v>
      </c>
      <c r="L849" s="601" t="s">
        <v>714</v>
      </c>
      <c r="M849" s="637">
        <v>42978</v>
      </c>
      <c r="N849" s="637">
        <v>42978</v>
      </c>
    </row>
    <row r="850" spans="1:14" s="337" customFormat="1" outlineLevel="2">
      <c r="A850" s="332" t="s">
        <v>669</v>
      </c>
      <c r="B850" s="332" t="s">
        <v>92</v>
      </c>
      <c r="C850" s="333" t="s">
        <v>515</v>
      </c>
      <c r="D850" s="332" t="s">
        <v>518</v>
      </c>
      <c r="E850" s="334" t="s">
        <v>694</v>
      </c>
      <c r="F850" s="332" t="s">
        <v>671</v>
      </c>
      <c r="G850" s="555" t="s">
        <v>1134</v>
      </c>
      <c r="H850" s="335">
        <v>828451</v>
      </c>
      <c r="I850" s="336"/>
      <c r="J850" s="336"/>
      <c r="K850" s="335">
        <v>828451</v>
      </c>
      <c r="L850" s="601" t="s">
        <v>714</v>
      </c>
      <c r="M850" s="637">
        <v>43008</v>
      </c>
      <c r="N850" s="637">
        <v>43008</v>
      </c>
    </row>
    <row r="851" spans="1:14" s="337" customFormat="1" outlineLevel="2">
      <c r="A851" s="332" t="s">
        <v>669</v>
      </c>
      <c r="B851" s="332" t="s">
        <v>92</v>
      </c>
      <c r="C851" s="333" t="s">
        <v>515</v>
      </c>
      <c r="D851" s="332" t="s">
        <v>518</v>
      </c>
      <c r="E851" s="334" t="s">
        <v>694</v>
      </c>
      <c r="F851" s="332" t="s">
        <v>671</v>
      </c>
      <c r="G851" s="555" t="s">
        <v>1135</v>
      </c>
      <c r="H851" s="335">
        <v>439756</v>
      </c>
      <c r="I851" s="336"/>
      <c r="J851" s="336"/>
      <c r="K851" s="335">
        <v>439756</v>
      </c>
      <c r="L851" s="601" t="s">
        <v>714</v>
      </c>
      <c r="M851" s="637">
        <v>43008</v>
      </c>
      <c r="N851" s="637">
        <v>43008</v>
      </c>
    </row>
    <row r="852" spans="1:14" s="337" customFormat="1" outlineLevel="2">
      <c r="A852" s="332" t="s">
        <v>669</v>
      </c>
      <c r="B852" s="332" t="s">
        <v>92</v>
      </c>
      <c r="C852" s="333" t="s">
        <v>515</v>
      </c>
      <c r="D852" s="332" t="s">
        <v>518</v>
      </c>
      <c r="E852" s="334" t="s">
        <v>694</v>
      </c>
      <c r="F852" s="332" t="s">
        <v>671</v>
      </c>
      <c r="G852" s="555" t="s">
        <v>1116</v>
      </c>
      <c r="H852" s="335">
        <v>794908</v>
      </c>
      <c r="I852" s="336"/>
      <c r="J852" s="336"/>
      <c r="K852" s="335">
        <v>794908</v>
      </c>
      <c r="L852" s="601" t="s">
        <v>714</v>
      </c>
      <c r="M852" s="637">
        <v>43039</v>
      </c>
      <c r="N852" s="637">
        <v>43039</v>
      </c>
    </row>
    <row r="853" spans="1:14" s="337" customFormat="1" outlineLevel="2">
      <c r="A853" s="332" t="s">
        <v>669</v>
      </c>
      <c r="B853" s="332" t="s">
        <v>92</v>
      </c>
      <c r="C853" s="333" t="s">
        <v>515</v>
      </c>
      <c r="D853" s="332" t="s">
        <v>518</v>
      </c>
      <c r="E853" s="334" t="s">
        <v>694</v>
      </c>
      <c r="F853" s="332" t="s">
        <v>671</v>
      </c>
      <c r="G853" s="555" t="s">
        <v>1136</v>
      </c>
      <c r="H853" s="335">
        <v>447436</v>
      </c>
      <c r="I853" s="336"/>
      <c r="J853" s="336"/>
      <c r="K853" s="335">
        <v>447436</v>
      </c>
      <c r="L853" s="601" t="s">
        <v>714</v>
      </c>
      <c r="M853" s="637">
        <v>43039</v>
      </c>
      <c r="N853" s="637">
        <v>43039</v>
      </c>
    </row>
    <row r="854" spans="1:14" s="337" customFormat="1" outlineLevel="2">
      <c r="A854" s="332" t="s">
        <v>669</v>
      </c>
      <c r="B854" s="332" t="s">
        <v>92</v>
      </c>
      <c r="C854" s="333" t="s">
        <v>515</v>
      </c>
      <c r="D854" s="332" t="s">
        <v>518</v>
      </c>
      <c r="E854" s="334" t="s">
        <v>694</v>
      </c>
      <c r="F854" s="332" t="s">
        <v>671</v>
      </c>
      <c r="G854" s="555" t="s">
        <v>1137</v>
      </c>
      <c r="H854" s="335">
        <v>727573</v>
      </c>
      <c r="I854" s="336"/>
      <c r="J854" s="336"/>
      <c r="K854" s="335">
        <v>727573</v>
      </c>
      <c r="L854" s="601" t="s">
        <v>714</v>
      </c>
      <c r="M854" s="637">
        <v>43069</v>
      </c>
      <c r="N854" s="637">
        <v>43069</v>
      </c>
    </row>
    <row r="855" spans="1:14" s="337" customFormat="1" outlineLevel="2">
      <c r="A855" s="332" t="s">
        <v>669</v>
      </c>
      <c r="B855" s="332" t="s">
        <v>92</v>
      </c>
      <c r="C855" s="333" t="s">
        <v>515</v>
      </c>
      <c r="D855" s="332" t="s">
        <v>518</v>
      </c>
      <c r="E855" s="334" t="s">
        <v>694</v>
      </c>
      <c r="F855" s="332" t="s">
        <v>671</v>
      </c>
      <c r="G855" s="555" t="s">
        <v>980</v>
      </c>
      <c r="H855" s="335">
        <v>429683</v>
      </c>
      <c r="I855" s="336"/>
      <c r="J855" s="336"/>
      <c r="K855" s="335">
        <v>429683</v>
      </c>
      <c r="L855" s="601" t="s">
        <v>714</v>
      </c>
      <c r="M855" s="637">
        <v>43069</v>
      </c>
      <c r="N855" s="637">
        <v>43069</v>
      </c>
    </row>
    <row r="856" spans="1:14" s="337" customFormat="1" outlineLevel="2">
      <c r="A856" s="332" t="s">
        <v>669</v>
      </c>
      <c r="B856" s="332" t="s">
        <v>92</v>
      </c>
      <c r="C856" s="333" t="s">
        <v>515</v>
      </c>
      <c r="D856" s="332" t="s">
        <v>518</v>
      </c>
      <c r="E856" s="334" t="s">
        <v>694</v>
      </c>
      <c r="F856" s="332" t="s">
        <v>671</v>
      </c>
      <c r="G856" s="555" t="s">
        <v>1138</v>
      </c>
      <c r="H856" s="335">
        <v>687944</v>
      </c>
      <c r="I856" s="336"/>
      <c r="J856" s="336"/>
      <c r="K856" s="335">
        <v>687944</v>
      </c>
      <c r="L856" s="601" t="s">
        <v>714</v>
      </c>
      <c r="M856" s="637">
        <v>43100</v>
      </c>
      <c r="N856" s="637">
        <v>43100</v>
      </c>
    </row>
    <row r="857" spans="1:14" s="337" customFormat="1" outlineLevel="2">
      <c r="A857" s="332" t="s">
        <v>669</v>
      </c>
      <c r="B857" s="332" t="s">
        <v>92</v>
      </c>
      <c r="C857" s="333" t="s">
        <v>515</v>
      </c>
      <c r="D857" s="332" t="s">
        <v>518</v>
      </c>
      <c r="E857" s="334" t="s">
        <v>694</v>
      </c>
      <c r="F857" s="332" t="s">
        <v>671</v>
      </c>
      <c r="G857" s="555" t="s">
        <v>1139</v>
      </c>
      <c r="H857" s="335">
        <v>427287</v>
      </c>
      <c r="I857" s="336"/>
      <c r="J857" s="336"/>
      <c r="K857" s="335">
        <v>427287</v>
      </c>
      <c r="L857" s="601" t="s">
        <v>714</v>
      </c>
      <c r="M857" s="637">
        <v>43100</v>
      </c>
      <c r="N857" s="637">
        <v>43100</v>
      </c>
    </row>
    <row r="858" spans="1:14" s="337" customFormat="1" outlineLevel="2">
      <c r="A858" s="332" t="s">
        <v>669</v>
      </c>
      <c r="B858" s="332" t="s">
        <v>92</v>
      </c>
      <c r="C858" s="333" t="s">
        <v>515</v>
      </c>
      <c r="D858" s="332" t="s">
        <v>518</v>
      </c>
      <c r="E858" s="334" t="s">
        <v>694</v>
      </c>
      <c r="F858" s="332" t="s">
        <v>671</v>
      </c>
      <c r="G858" s="555" t="s">
        <v>982</v>
      </c>
      <c r="H858" s="335">
        <v>646523</v>
      </c>
      <c r="I858" s="336"/>
      <c r="J858" s="336"/>
      <c r="K858" s="335">
        <v>646523</v>
      </c>
      <c r="L858" s="601" t="s">
        <v>714</v>
      </c>
      <c r="M858" s="637">
        <v>43131</v>
      </c>
      <c r="N858" s="637">
        <v>43131</v>
      </c>
    </row>
    <row r="859" spans="1:14" s="337" customFormat="1" outlineLevel="2">
      <c r="A859" s="332" t="s">
        <v>669</v>
      </c>
      <c r="B859" s="332" t="s">
        <v>92</v>
      </c>
      <c r="C859" s="333" t="s">
        <v>515</v>
      </c>
      <c r="D859" s="332" t="s">
        <v>518</v>
      </c>
      <c r="E859" s="334" t="s">
        <v>694</v>
      </c>
      <c r="F859" s="332" t="s">
        <v>671</v>
      </c>
      <c r="G859" s="555" t="s">
        <v>1140</v>
      </c>
      <c r="H859" s="335">
        <v>430163</v>
      </c>
      <c r="I859" s="336"/>
      <c r="J859" s="336"/>
      <c r="K859" s="335">
        <v>430163</v>
      </c>
      <c r="L859" s="601" t="s">
        <v>714</v>
      </c>
      <c r="M859" s="637">
        <v>43131</v>
      </c>
      <c r="N859" s="637">
        <v>43131</v>
      </c>
    </row>
    <row r="860" spans="1:14" s="337" customFormat="1" outlineLevel="2">
      <c r="A860" s="332" t="s">
        <v>669</v>
      </c>
      <c r="B860" s="332" t="s">
        <v>92</v>
      </c>
      <c r="C860" s="333" t="s">
        <v>515</v>
      </c>
      <c r="D860" s="332" t="s">
        <v>518</v>
      </c>
      <c r="E860" s="334" t="s">
        <v>694</v>
      </c>
      <c r="F860" s="332" t="s">
        <v>671</v>
      </c>
      <c r="G860" s="555" t="s">
        <v>1141</v>
      </c>
      <c r="H860" s="335">
        <v>584861</v>
      </c>
      <c r="I860" s="336"/>
      <c r="J860" s="336"/>
      <c r="K860" s="335">
        <v>584861</v>
      </c>
      <c r="L860" s="601" t="s">
        <v>714</v>
      </c>
      <c r="M860" s="637">
        <v>43159</v>
      </c>
      <c r="N860" s="637">
        <v>43159</v>
      </c>
    </row>
    <row r="861" spans="1:14" s="337" customFormat="1" outlineLevel="2">
      <c r="A861" s="332" t="s">
        <v>669</v>
      </c>
      <c r="B861" s="332" t="s">
        <v>92</v>
      </c>
      <c r="C861" s="333" t="s">
        <v>515</v>
      </c>
      <c r="D861" s="332" t="s">
        <v>518</v>
      </c>
      <c r="E861" s="334" t="s">
        <v>694</v>
      </c>
      <c r="F861" s="332" t="s">
        <v>671</v>
      </c>
      <c r="G861" s="555" t="s">
        <v>1142</v>
      </c>
      <c r="H861" s="335">
        <v>411954</v>
      </c>
      <c r="I861" s="336"/>
      <c r="J861" s="336"/>
      <c r="K861" s="335">
        <v>411954</v>
      </c>
      <c r="L861" s="601" t="s">
        <v>714</v>
      </c>
      <c r="M861" s="637">
        <v>43159</v>
      </c>
      <c r="N861" s="637">
        <v>43159</v>
      </c>
    </row>
    <row r="862" spans="1:14" s="337" customFormat="1" outlineLevel="2">
      <c r="A862" s="332" t="s">
        <v>669</v>
      </c>
      <c r="B862" s="332" t="s">
        <v>92</v>
      </c>
      <c r="C862" s="333" t="s">
        <v>515</v>
      </c>
      <c r="D862" s="332" t="s">
        <v>518</v>
      </c>
      <c r="E862" s="334" t="s">
        <v>694</v>
      </c>
      <c r="F862" s="332" t="s">
        <v>671</v>
      </c>
      <c r="G862" s="555" t="s">
        <v>1143</v>
      </c>
      <c r="H862" s="335">
        <v>544168</v>
      </c>
      <c r="I862" s="336"/>
      <c r="J862" s="336"/>
      <c r="K862" s="335">
        <v>544168</v>
      </c>
      <c r="L862" s="601" t="s">
        <v>714</v>
      </c>
      <c r="M862" s="637">
        <v>43190</v>
      </c>
      <c r="N862" s="637">
        <v>43190</v>
      </c>
    </row>
    <row r="863" spans="1:14" s="337" customFormat="1" outlineLevel="2">
      <c r="A863" s="332" t="s">
        <v>669</v>
      </c>
      <c r="B863" s="332" t="s">
        <v>92</v>
      </c>
      <c r="C863" s="333" t="s">
        <v>515</v>
      </c>
      <c r="D863" s="332" t="s">
        <v>518</v>
      </c>
      <c r="E863" s="334" t="s">
        <v>694</v>
      </c>
      <c r="F863" s="332" t="s">
        <v>671</v>
      </c>
      <c r="G863" s="555" t="s">
        <v>1144</v>
      </c>
      <c r="H863" s="335">
        <v>407165</v>
      </c>
      <c r="I863" s="336"/>
      <c r="J863" s="336"/>
      <c r="K863" s="335">
        <v>407165</v>
      </c>
      <c r="L863" s="601" t="s">
        <v>714</v>
      </c>
      <c r="M863" s="637">
        <v>43190</v>
      </c>
      <c r="N863" s="637">
        <v>43190</v>
      </c>
    </row>
    <row r="864" spans="1:14" s="337" customFormat="1" outlineLevel="2">
      <c r="A864" s="332" t="s">
        <v>669</v>
      </c>
      <c r="B864" s="332" t="s">
        <v>92</v>
      </c>
      <c r="C864" s="333" t="s">
        <v>515</v>
      </c>
      <c r="D864" s="332" t="s">
        <v>518</v>
      </c>
      <c r="E864" s="334" t="s">
        <v>694</v>
      </c>
      <c r="F864" s="332" t="s">
        <v>671</v>
      </c>
      <c r="G864" s="555" t="s">
        <v>1125</v>
      </c>
      <c r="H864" s="335">
        <v>509112</v>
      </c>
      <c r="I864" s="336"/>
      <c r="J864" s="336"/>
      <c r="K864" s="335">
        <v>509112</v>
      </c>
      <c r="L864" s="601" t="s">
        <v>714</v>
      </c>
      <c r="M864" s="637">
        <v>43220</v>
      </c>
      <c r="N864" s="637">
        <v>43220</v>
      </c>
    </row>
    <row r="865" spans="1:14" s="337" customFormat="1" outlineLevel="2">
      <c r="A865" s="332" t="s">
        <v>669</v>
      </c>
      <c r="B865" s="332" t="s">
        <v>92</v>
      </c>
      <c r="C865" s="333" t="s">
        <v>515</v>
      </c>
      <c r="D865" s="332" t="s">
        <v>518</v>
      </c>
      <c r="E865" s="334" t="s">
        <v>694</v>
      </c>
      <c r="F865" s="332" t="s">
        <v>671</v>
      </c>
      <c r="G865" s="555" t="s">
        <v>1126</v>
      </c>
      <c r="H865" s="335">
        <v>414348</v>
      </c>
      <c r="I865" s="336"/>
      <c r="J865" s="336"/>
      <c r="K865" s="335">
        <v>414348</v>
      </c>
      <c r="L865" s="601" t="s">
        <v>714</v>
      </c>
      <c r="M865" s="637">
        <v>43220</v>
      </c>
      <c r="N865" s="637">
        <v>43220</v>
      </c>
    </row>
    <row r="866" spans="1:14" s="337" customFormat="1" outlineLevel="2">
      <c r="A866" s="332" t="s">
        <v>669</v>
      </c>
      <c r="B866" s="332" t="s">
        <v>92</v>
      </c>
      <c r="C866" s="333" t="s">
        <v>515</v>
      </c>
      <c r="D866" s="332" t="s">
        <v>518</v>
      </c>
      <c r="E866" s="334" t="s">
        <v>694</v>
      </c>
      <c r="F866" s="332" t="s">
        <v>671</v>
      </c>
      <c r="G866" s="555" t="s">
        <v>1145</v>
      </c>
      <c r="H866" s="335">
        <v>448439</v>
      </c>
      <c r="I866" s="336"/>
      <c r="J866" s="336"/>
      <c r="K866" s="335">
        <v>448439</v>
      </c>
      <c r="L866" s="601" t="s">
        <v>714</v>
      </c>
      <c r="M866" s="637">
        <v>43251</v>
      </c>
      <c r="N866" s="637">
        <v>43251</v>
      </c>
    </row>
    <row r="867" spans="1:14" s="337" customFormat="1" outlineLevel="2">
      <c r="A867" s="332" t="s">
        <v>669</v>
      </c>
      <c r="B867" s="332" t="s">
        <v>92</v>
      </c>
      <c r="C867" s="333" t="s">
        <v>515</v>
      </c>
      <c r="D867" s="332" t="s">
        <v>518</v>
      </c>
      <c r="E867" s="334" t="s">
        <v>694</v>
      </c>
      <c r="F867" s="332" t="s">
        <v>671</v>
      </c>
      <c r="G867" s="555" t="s">
        <v>1146</v>
      </c>
      <c r="H867" s="335">
        <v>401422</v>
      </c>
      <c r="I867" s="336"/>
      <c r="J867" s="336"/>
      <c r="K867" s="335">
        <v>401422</v>
      </c>
      <c r="L867" s="601" t="s">
        <v>714</v>
      </c>
      <c r="M867" s="637">
        <v>43251</v>
      </c>
      <c r="N867" s="637">
        <v>43251</v>
      </c>
    </row>
    <row r="868" spans="1:14" s="337" customFormat="1" outlineLevel="2">
      <c r="A868" s="332" t="s">
        <v>669</v>
      </c>
      <c r="B868" s="332" t="s">
        <v>92</v>
      </c>
      <c r="C868" s="333" t="s">
        <v>515</v>
      </c>
      <c r="D868" s="332" t="s">
        <v>518</v>
      </c>
      <c r="E868" s="334" t="s">
        <v>694</v>
      </c>
      <c r="F868" s="332" t="s">
        <v>671</v>
      </c>
      <c r="G868" s="555" t="s">
        <v>1147</v>
      </c>
      <c r="H868" s="335">
        <v>411040</v>
      </c>
      <c r="I868" s="336"/>
      <c r="J868" s="336"/>
      <c r="K868" s="335">
        <v>411040</v>
      </c>
      <c r="L868" s="601" t="s">
        <v>714</v>
      </c>
      <c r="M868" s="637">
        <v>43281</v>
      </c>
      <c r="N868" s="637">
        <v>43281</v>
      </c>
    </row>
    <row r="869" spans="1:14" s="337" customFormat="1" outlineLevel="2">
      <c r="A869" s="332" t="s">
        <v>669</v>
      </c>
      <c r="B869" s="332" t="s">
        <v>92</v>
      </c>
      <c r="C869" s="333" t="s">
        <v>515</v>
      </c>
      <c r="D869" s="332" t="s">
        <v>518</v>
      </c>
      <c r="E869" s="334" t="s">
        <v>694</v>
      </c>
      <c r="F869" s="332" t="s">
        <v>671</v>
      </c>
      <c r="G869" s="555" t="s">
        <v>1148</v>
      </c>
      <c r="H869" s="335">
        <v>397595</v>
      </c>
      <c r="I869" s="336"/>
      <c r="J869" s="336"/>
      <c r="K869" s="335">
        <v>397595</v>
      </c>
      <c r="L869" s="601" t="s">
        <v>714</v>
      </c>
      <c r="M869" s="637">
        <v>43281</v>
      </c>
      <c r="N869" s="637">
        <v>43281</v>
      </c>
    </row>
    <row r="870" spans="1:14" s="337" customFormat="1" outlineLevel="2">
      <c r="A870" s="332" t="s">
        <v>669</v>
      </c>
      <c r="B870" s="332" t="s">
        <v>92</v>
      </c>
      <c r="C870" s="333" t="s">
        <v>515</v>
      </c>
      <c r="D870" s="332" t="s">
        <v>518</v>
      </c>
      <c r="E870" s="334" t="s">
        <v>694</v>
      </c>
      <c r="F870" s="332" t="s">
        <v>671</v>
      </c>
      <c r="G870" s="555" t="s">
        <v>1149</v>
      </c>
      <c r="H870" s="335">
        <v>368632</v>
      </c>
      <c r="I870" s="336"/>
      <c r="J870" s="336"/>
      <c r="K870" s="335">
        <v>368632</v>
      </c>
      <c r="L870" s="601" t="s">
        <v>714</v>
      </c>
      <c r="M870" s="637">
        <v>43312</v>
      </c>
      <c r="N870" s="637">
        <v>43312</v>
      </c>
    </row>
    <row r="871" spans="1:14" s="337" customFormat="1" outlineLevel="2">
      <c r="A871" s="332" t="s">
        <v>669</v>
      </c>
      <c r="B871" s="332" t="s">
        <v>92</v>
      </c>
      <c r="C871" s="333" t="s">
        <v>515</v>
      </c>
      <c r="D871" s="332" t="s">
        <v>518</v>
      </c>
      <c r="E871" s="334" t="s">
        <v>694</v>
      </c>
      <c r="F871" s="332" t="s">
        <v>671</v>
      </c>
      <c r="G871" s="555" t="s">
        <v>1150</v>
      </c>
      <c r="H871" s="335">
        <v>398073</v>
      </c>
      <c r="I871" s="336"/>
      <c r="J871" s="336"/>
      <c r="K871" s="335">
        <v>398073</v>
      </c>
      <c r="L871" s="601" t="s">
        <v>714</v>
      </c>
      <c r="M871" s="637">
        <v>43312</v>
      </c>
      <c r="N871" s="637">
        <v>43312</v>
      </c>
    </row>
    <row r="872" spans="1:14" s="337" customFormat="1" outlineLevel="2">
      <c r="A872" s="332" t="s">
        <v>669</v>
      </c>
      <c r="B872" s="332" t="s">
        <v>92</v>
      </c>
      <c r="C872" s="333" t="s">
        <v>515</v>
      </c>
      <c r="D872" s="332" t="s">
        <v>518</v>
      </c>
      <c r="E872" s="334" t="s">
        <v>694</v>
      </c>
      <c r="F872" s="332" t="s">
        <v>671</v>
      </c>
      <c r="G872" s="555" t="s">
        <v>1151</v>
      </c>
      <c r="H872" s="335">
        <v>345982</v>
      </c>
      <c r="I872" s="336"/>
      <c r="J872" s="336"/>
      <c r="K872" s="335">
        <v>345982</v>
      </c>
      <c r="L872" s="601" t="s">
        <v>714</v>
      </c>
      <c r="M872" s="637">
        <v>43343</v>
      </c>
      <c r="N872" s="637">
        <v>43343</v>
      </c>
    </row>
    <row r="873" spans="1:14" s="337" customFormat="1" outlineLevel="2">
      <c r="A873" s="332" t="s">
        <v>669</v>
      </c>
      <c r="B873" s="332" t="s">
        <v>92</v>
      </c>
      <c r="C873" s="333" t="s">
        <v>515</v>
      </c>
      <c r="D873" s="332" t="s">
        <v>518</v>
      </c>
      <c r="E873" s="334" t="s">
        <v>694</v>
      </c>
      <c r="F873" s="332" t="s">
        <v>671</v>
      </c>
      <c r="G873" s="555" t="s">
        <v>1152</v>
      </c>
      <c r="H873" s="335">
        <v>410517</v>
      </c>
      <c r="I873" s="336"/>
      <c r="J873" s="336"/>
      <c r="K873" s="335">
        <v>410517</v>
      </c>
      <c r="L873" s="601" t="s">
        <v>714</v>
      </c>
      <c r="M873" s="637">
        <v>43343</v>
      </c>
      <c r="N873" s="637">
        <v>43343</v>
      </c>
    </row>
    <row r="874" spans="1:14" s="337" customFormat="1" outlineLevel="2">
      <c r="A874" s="332" t="s">
        <v>669</v>
      </c>
      <c r="B874" s="332" t="s">
        <v>92</v>
      </c>
      <c r="C874" s="333" t="s">
        <v>515</v>
      </c>
      <c r="D874" s="332" t="s">
        <v>518</v>
      </c>
      <c r="E874" s="334" t="s">
        <v>694</v>
      </c>
      <c r="F874" s="332" t="s">
        <v>671</v>
      </c>
      <c r="G874" s="555" t="s">
        <v>1153</v>
      </c>
      <c r="H874" s="335">
        <v>280077</v>
      </c>
      <c r="I874" s="336"/>
      <c r="J874" s="336"/>
      <c r="K874" s="335">
        <v>280077</v>
      </c>
      <c r="L874" s="601" t="s">
        <v>714</v>
      </c>
      <c r="M874" s="637">
        <v>43373</v>
      </c>
      <c r="N874" s="637">
        <v>43373</v>
      </c>
    </row>
    <row r="875" spans="1:14" s="337" customFormat="1" outlineLevel="2">
      <c r="A875" s="332" t="s">
        <v>669</v>
      </c>
      <c r="B875" s="332" t="s">
        <v>92</v>
      </c>
      <c r="C875" s="333" t="s">
        <v>515</v>
      </c>
      <c r="D875" s="332" t="s">
        <v>518</v>
      </c>
      <c r="E875" s="334" t="s">
        <v>694</v>
      </c>
      <c r="F875" s="332" t="s">
        <v>671</v>
      </c>
      <c r="G875" s="555" t="s">
        <v>1154</v>
      </c>
      <c r="H875" s="335">
        <v>394725</v>
      </c>
      <c r="I875" s="336"/>
      <c r="J875" s="336"/>
      <c r="K875" s="335">
        <v>394725</v>
      </c>
      <c r="L875" s="601" t="s">
        <v>714</v>
      </c>
      <c r="M875" s="637">
        <v>43373</v>
      </c>
      <c r="N875" s="637">
        <v>43373</v>
      </c>
    </row>
    <row r="876" spans="1:14" s="337" customFormat="1" outlineLevel="2">
      <c r="A876" s="332" t="s">
        <v>669</v>
      </c>
      <c r="B876" s="332" t="s">
        <v>92</v>
      </c>
      <c r="C876" s="333" t="s">
        <v>515</v>
      </c>
      <c r="D876" s="332" t="s">
        <v>518</v>
      </c>
      <c r="E876" s="334" t="s">
        <v>694</v>
      </c>
      <c r="F876" s="332" t="s">
        <v>671</v>
      </c>
      <c r="G876" s="555" t="s">
        <v>787</v>
      </c>
      <c r="H876" s="335">
        <v>234540</v>
      </c>
      <c r="I876" s="336"/>
      <c r="J876" s="336"/>
      <c r="K876" s="335">
        <v>234540</v>
      </c>
      <c r="L876" s="601" t="s">
        <v>714</v>
      </c>
      <c r="M876" s="637">
        <v>43404</v>
      </c>
      <c r="N876" s="637">
        <v>43404</v>
      </c>
    </row>
    <row r="877" spans="1:14" s="337" customFormat="1" outlineLevel="2">
      <c r="A877" s="332" t="s">
        <v>669</v>
      </c>
      <c r="B877" s="332" t="s">
        <v>92</v>
      </c>
      <c r="C877" s="333" t="s">
        <v>515</v>
      </c>
      <c r="D877" s="332" t="s">
        <v>518</v>
      </c>
      <c r="E877" s="334" t="s">
        <v>694</v>
      </c>
      <c r="F877" s="332" t="s">
        <v>671</v>
      </c>
      <c r="G877" s="555" t="s">
        <v>1155</v>
      </c>
      <c r="H877" s="335">
        <v>389942</v>
      </c>
      <c r="I877" s="336"/>
      <c r="J877" s="336"/>
      <c r="K877" s="335">
        <v>389942</v>
      </c>
      <c r="L877" s="601" t="s">
        <v>714</v>
      </c>
      <c r="M877" s="637">
        <v>43404</v>
      </c>
      <c r="N877" s="637">
        <v>43404</v>
      </c>
    </row>
    <row r="878" spans="1:14" s="337" customFormat="1" outlineLevel="2">
      <c r="A878" s="332" t="s">
        <v>669</v>
      </c>
      <c r="B878" s="332" t="s">
        <v>92</v>
      </c>
      <c r="C878" s="333" t="s">
        <v>515</v>
      </c>
      <c r="D878" s="332" t="s">
        <v>518</v>
      </c>
      <c r="E878" s="334" t="s">
        <v>694</v>
      </c>
      <c r="F878" s="332" t="s">
        <v>671</v>
      </c>
      <c r="G878" s="555" t="s">
        <v>1156</v>
      </c>
      <c r="H878" s="335">
        <v>227458</v>
      </c>
      <c r="I878" s="336"/>
      <c r="J878" s="336"/>
      <c r="K878" s="335">
        <v>227458</v>
      </c>
      <c r="L878" s="601" t="s">
        <v>714</v>
      </c>
      <c r="M878" s="637">
        <v>43434</v>
      </c>
      <c r="N878" s="637">
        <v>43434</v>
      </c>
    </row>
    <row r="879" spans="1:14" s="337" customFormat="1" outlineLevel="2">
      <c r="A879" s="332" t="s">
        <v>669</v>
      </c>
      <c r="B879" s="332" t="s">
        <v>92</v>
      </c>
      <c r="C879" s="333" t="s">
        <v>515</v>
      </c>
      <c r="D879" s="332" t="s">
        <v>518</v>
      </c>
      <c r="E879" s="334" t="s">
        <v>694</v>
      </c>
      <c r="F879" s="332" t="s">
        <v>671</v>
      </c>
      <c r="G879" s="555" t="s">
        <v>1157</v>
      </c>
      <c r="H879" s="335">
        <v>439276</v>
      </c>
      <c r="I879" s="336"/>
      <c r="J879" s="336"/>
      <c r="K879" s="335">
        <v>439276</v>
      </c>
      <c r="L879" s="601" t="s">
        <v>714</v>
      </c>
      <c r="M879" s="637">
        <v>43434</v>
      </c>
      <c r="N879" s="637">
        <v>43434</v>
      </c>
    </row>
    <row r="880" spans="1:14" s="337" customFormat="1" outlineLevel="2">
      <c r="A880" s="332" t="s">
        <v>669</v>
      </c>
      <c r="B880" s="332" t="s">
        <v>92</v>
      </c>
      <c r="C880" s="333" t="s">
        <v>515</v>
      </c>
      <c r="D880" s="332" t="s">
        <v>518</v>
      </c>
      <c r="E880" s="334" t="s">
        <v>694</v>
      </c>
      <c r="F880" s="332" t="s">
        <v>671</v>
      </c>
      <c r="G880" s="555" t="s">
        <v>1118</v>
      </c>
      <c r="H880" s="335">
        <v>172474</v>
      </c>
      <c r="I880" s="336"/>
      <c r="J880" s="336"/>
      <c r="K880" s="335">
        <v>172474</v>
      </c>
      <c r="L880" s="601" t="s">
        <v>714</v>
      </c>
      <c r="M880" s="637">
        <v>43465</v>
      </c>
      <c r="N880" s="637">
        <v>43465</v>
      </c>
    </row>
    <row r="881" spans="1:14" s="337" customFormat="1" outlineLevel="2">
      <c r="A881" s="332" t="s">
        <v>669</v>
      </c>
      <c r="B881" s="332" t="s">
        <v>92</v>
      </c>
      <c r="C881" s="333" t="s">
        <v>515</v>
      </c>
      <c r="D881" s="332" t="s">
        <v>518</v>
      </c>
      <c r="E881" s="334" t="s">
        <v>694</v>
      </c>
      <c r="F881" s="332" t="s">
        <v>671</v>
      </c>
      <c r="G881" s="555" t="s">
        <v>1158</v>
      </c>
      <c r="H881" s="335">
        <v>397116</v>
      </c>
      <c r="I881" s="336"/>
      <c r="J881" s="336"/>
      <c r="K881" s="335">
        <v>397116</v>
      </c>
      <c r="L881" s="601" t="s">
        <v>714</v>
      </c>
      <c r="M881" s="637">
        <v>43465</v>
      </c>
      <c r="N881" s="637">
        <v>43465</v>
      </c>
    </row>
    <row r="882" spans="1:14" s="337" customFormat="1" outlineLevel="2">
      <c r="A882" s="332" t="s">
        <v>669</v>
      </c>
      <c r="B882" s="332" t="s">
        <v>92</v>
      </c>
      <c r="C882" s="333" t="s">
        <v>515</v>
      </c>
      <c r="D882" s="332" t="s">
        <v>518</v>
      </c>
      <c r="E882" s="334" t="s">
        <v>694</v>
      </c>
      <c r="F882" s="332" t="s">
        <v>671</v>
      </c>
      <c r="G882" s="555" t="s">
        <v>1159</v>
      </c>
      <c r="H882" s="335">
        <v>174137</v>
      </c>
      <c r="I882" s="336"/>
      <c r="J882" s="336"/>
      <c r="K882" s="335">
        <v>174137</v>
      </c>
      <c r="L882" s="601" t="s">
        <v>714</v>
      </c>
      <c r="M882" s="637">
        <v>43496</v>
      </c>
      <c r="N882" s="637">
        <v>43496</v>
      </c>
    </row>
    <row r="883" spans="1:14" s="337" customFormat="1" outlineLevel="2">
      <c r="A883" s="332" t="s">
        <v>669</v>
      </c>
      <c r="B883" s="332" t="s">
        <v>92</v>
      </c>
      <c r="C883" s="333" t="s">
        <v>515</v>
      </c>
      <c r="D883" s="332" t="s">
        <v>518</v>
      </c>
      <c r="E883" s="334" t="s">
        <v>694</v>
      </c>
      <c r="F883" s="332" t="s">
        <v>671</v>
      </c>
      <c r="G883" s="555" t="s">
        <v>1160</v>
      </c>
      <c r="H883" s="335">
        <v>400943</v>
      </c>
      <c r="I883" s="336"/>
      <c r="J883" s="336"/>
      <c r="K883" s="335">
        <v>400943</v>
      </c>
      <c r="L883" s="601" t="s">
        <v>714</v>
      </c>
      <c r="M883" s="637">
        <v>43496</v>
      </c>
      <c r="N883" s="637">
        <v>43496</v>
      </c>
    </row>
    <row r="884" spans="1:14" s="337" customFormat="1" outlineLevel="2">
      <c r="A884" s="332" t="s">
        <v>669</v>
      </c>
      <c r="B884" s="332" t="s">
        <v>92</v>
      </c>
      <c r="C884" s="333" t="s">
        <v>515</v>
      </c>
      <c r="D884" s="332" t="s">
        <v>518</v>
      </c>
      <c r="E884" s="334" t="s">
        <v>694</v>
      </c>
      <c r="F884" s="332" t="s">
        <v>671</v>
      </c>
      <c r="G884" s="555" t="s">
        <v>1121</v>
      </c>
      <c r="H884" s="335">
        <v>96338</v>
      </c>
      <c r="I884" s="336"/>
      <c r="J884" s="336"/>
      <c r="K884" s="335">
        <v>96338</v>
      </c>
      <c r="L884" s="601" t="s">
        <v>714</v>
      </c>
      <c r="M884" s="637">
        <v>43524</v>
      </c>
      <c r="N884" s="637">
        <v>43524</v>
      </c>
    </row>
    <row r="885" spans="1:14" s="337" customFormat="1" outlineLevel="2">
      <c r="A885" s="332" t="s">
        <v>669</v>
      </c>
      <c r="B885" s="332" t="s">
        <v>92</v>
      </c>
      <c r="C885" s="333" t="s">
        <v>515</v>
      </c>
      <c r="D885" s="332" t="s">
        <v>518</v>
      </c>
      <c r="E885" s="334" t="s">
        <v>694</v>
      </c>
      <c r="F885" s="332" t="s">
        <v>671</v>
      </c>
      <c r="G885" s="555" t="s">
        <v>1122</v>
      </c>
      <c r="H885" s="335">
        <v>398551</v>
      </c>
      <c r="I885" s="336"/>
      <c r="J885" s="336"/>
      <c r="K885" s="335">
        <v>398551</v>
      </c>
      <c r="L885" s="601" t="s">
        <v>714</v>
      </c>
      <c r="M885" s="637">
        <v>43524</v>
      </c>
      <c r="N885" s="637">
        <v>43524</v>
      </c>
    </row>
    <row r="886" spans="1:14" s="337" customFormat="1" outlineLevel="2">
      <c r="A886" s="332" t="s">
        <v>669</v>
      </c>
      <c r="B886" s="332" t="s">
        <v>92</v>
      </c>
      <c r="C886" s="333" t="s">
        <v>515</v>
      </c>
      <c r="D886" s="332" t="s">
        <v>518</v>
      </c>
      <c r="E886" s="334" t="s">
        <v>694</v>
      </c>
      <c r="F886" s="332" t="s">
        <v>671</v>
      </c>
      <c r="G886" s="555" t="s">
        <v>1161</v>
      </c>
      <c r="H886" s="335">
        <v>52814</v>
      </c>
      <c r="I886" s="336"/>
      <c r="J886" s="336"/>
      <c r="K886" s="335">
        <v>52814</v>
      </c>
      <c r="L886" s="601" t="s">
        <v>714</v>
      </c>
      <c r="M886" s="637">
        <v>43555</v>
      </c>
      <c r="N886" s="637">
        <v>43555</v>
      </c>
    </row>
    <row r="887" spans="1:14" s="337" customFormat="1" outlineLevel="2">
      <c r="A887" s="332" t="s">
        <v>669</v>
      </c>
      <c r="B887" s="332" t="s">
        <v>92</v>
      </c>
      <c r="C887" s="333" t="s">
        <v>515</v>
      </c>
      <c r="D887" s="332" t="s">
        <v>518</v>
      </c>
      <c r="E887" s="334" t="s">
        <v>694</v>
      </c>
      <c r="F887" s="332" t="s">
        <v>671</v>
      </c>
      <c r="G887" s="555" t="s">
        <v>1162</v>
      </c>
      <c r="H887" s="335">
        <v>395681</v>
      </c>
      <c r="I887" s="336"/>
      <c r="J887" s="336"/>
      <c r="K887" s="335">
        <v>395681</v>
      </c>
      <c r="L887" s="601" t="s">
        <v>714</v>
      </c>
      <c r="M887" s="637">
        <v>43555</v>
      </c>
      <c r="N887" s="637">
        <v>43555</v>
      </c>
    </row>
    <row r="888" spans="1:14" s="337" customFormat="1" outlineLevel="2">
      <c r="A888" s="332" t="s">
        <v>669</v>
      </c>
      <c r="B888" s="332" t="s">
        <v>92</v>
      </c>
      <c r="C888" s="333" t="s">
        <v>515</v>
      </c>
      <c r="D888" s="332" t="s">
        <v>518</v>
      </c>
      <c r="E888" s="334" t="s">
        <v>694</v>
      </c>
      <c r="F888" s="332" t="s">
        <v>671</v>
      </c>
      <c r="G888" s="555" t="s">
        <v>1163</v>
      </c>
      <c r="H888" s="335">
        <v>371336</v>
      </c>
      <c r="I888" s="336"/>
      <c r="J888" s="336"/>
      <c r="K888" s="335">
        <v>371336</v>
      </c>
      <c r="L888" s="601" t="s">
        <v>714</v>
      </c>
      <c r="M888" s="637">
        <v>43585</v>
      </c>
      <c r="N888" s="637">
        <v>43585</v>
      </c>
    </row>
    <row r="889" spans="1:14" s="337" customFormat="1" outlineLevel="2">
      <c r="A889" s="332" t="s">
        <v>669</v>
      </c>
      <c r="B889" s="332" t="s">
        <v>92</v>
      </c>
      <c r="C889" s="333" t="s">
        <v>515</v>
      </c>
      <c r="D889" s="332" t="s">
        <v>518</v>
      </c>
      <c r="E889" s="334" t="s">
        <v>694</v>
      </c>
      <c r="F889" s="332" t="s">
        <v>671</v>
      </c>
      <c r="G889" s="555" t="s">
        <v>1146</v>
      </c>
      <c r="H889" s="335">
        <v>290506</v>
      </c>
      <c r="I889" s="336"/>
      <c r="J889" s="336"/>
      <c r="K889" s="335">
        <v>290506</v>
      </c>
      <c r="L889" s="601" t="s">
        <v>714</v>
      </c>
      <c r="M889" s="637">
        <v>43616</v>
      </c>
      <c r="N889" s="637">
        <v>43616</v>
      </c>
    </row>
    <row r="890" spans="1:14" s="337" customFormat="1" outlineLevel="2">
      <c r="A890" s="332" t="s">
        <v>669</v>
      </c>
      <c r="B890" s="332" t="s">
        <v>92</v>
      </c>
      <c r="C890" s="333" t="s">
        <v>515</v>
      </c>
      <c r="D890" s="332" t="s">
        <v>518</v>
      </c>
      <c r="E890" s="334" t="s">
        <v>694</v>
      </c>
      <c r="F890" s="332" t="s">
        <v>671</v>
      </c>
      <c r="G890" s="555" t="s">
        <v>1164</v>
      </c>
      <c r="H890" s="335">
        <v>253193</v>
      </c>
      <c r="I890" s="336"/>
      <c r="J890" s="336"/>
      <c r="K890" s="335">
        <v>253193</v>
      </c>
      <c r="L890" s="601" t="s">
        <v>714</v>
      </c>
      <c r="M890" s="637">
        <v>43646</v>
      </c>
      <c r="N890" s="637">
        <v>43646</v>
      </c>
    </row>
    <row r="891" spans="1:14" s="337" customFormat="1" outlineLevel="2">
      <c r="A891" s="332" t="s">
        <v>669</v>
      </c>
      <c r="B891" s="332" t="s">
        <v>92</v>
      </c>
      <c r="C891" s="333" t="s">
        <v>515</v>
      </c>
      <c r="D891" s="332" t="s">
        <v>518</v>
      </c>
      <c r="E891" s="334" t="s">
        <v>694</v>
      </c>
      <c r="F891" s="332" t="s">
        <v>671</v>
      </c>
      <c r="G891" s="555" t="s">
        <v>1165</v>
      </c>
      <c r="H891" s="335">
        <v>222246</v>
      </c>
      <c r="I891" s="336"/>
      <c r="J891" s="336"/>
      <c r="K891" s="335">
        <v>222246</v>
      </c>
      <c r="L891" s="601" t="s">
        <v>714</v>
      </c>
      <c r="M891" s="637">
        <v>43677</v>
      </c>
      <c r="N891" s="637">
        <v>43677</v>
      </c>
    </row>
    <row r="892" spans="1:14" s="337" customFormat="1" outlineLevel="2">
      <c r="A892" s="332" t="s">
        <v>669</v>
      </c>
      <c r="B892" s="332" t="s">
        <v>92</v>
      </c>
      <c r="C892" s="333" t="s">
        <v>515</v>
      </c>
      <c r="D892" s="332" t="s">
        <v>518</v>
      </c>
      <c r="E892" s="334" t="s">
        <v>694</v>
      </c>
      <c r="F892" s="332" t="s">
        <v>671</v>
      </c>
      <c r="G892" s="555" t="s">
        <v>1166</v>
      </c>
      <c r="H892" s="335">
        <v>174230</v>
      </c>
      <c r="I892" s="336"/>
      <c r="J892" s="336"/>
      <c r="K892" s="335">
        <v>174230</v>
      </c>
      <c r="L892" s="601" t="s">
        <v>714</v>
      </c>
      <c r="M892" s="637">
        <v>43708</v>
      </c>
      <c r="N892" s="637">
        <v>43708</v>
      </c>
    </row>
    <row r="893" spans="1:14" s="337" customFormat="1" outlineLevel="2">
      <c r="A893" s="332" t="s">
        <v>669</v>
      </c>
      <c r="B893" s="332" t="s">
        <v>92</v>
      </c>
      <c r="C893" s="333" t="s">
        <v>515</v>
      </c>
      <c r="D893" s="332" t="s">
        <v>518</v>
      </c>
      <c r="E893" s="334" t="s">
        <v>694</v>
      </c>
      <c r="F893" s="332" t="s">
        <v>671</v>
      </c>
      <c r="G893" s="555" t="s">
        <v>1167</v>
      </c>
      <c r="H893" s="335">
        <v>142325</v>
      </c>
      <c r="I893" s="336"/>
      <c r="J893" s="336"/>
      <c r="K893" s="335">
        <v>142325</v>
      </c>
      <c r="L893" s="601" t="s">
        <v>714</v>
      </c>
      <c r="M893" s="637">
        <v>43738</v>
      </c>
      <c r="N893" s="637">
        <v>43738</v>
      </c>
    </row>
    <row r="894" spans="1:14" s="337" customFormat="1" outlineLevel="2">
      <c r="A894" s="332" t="s">
        <v>669</v>
      </c>
      <c r="B894" s="332" t="s">
        <v>92</v>
      </c>
      <c r="C894" s="333" t="s">
        <v>515</v>
      </c>
      <c r="D894" s="332" t="s">
        <v>518</v>
      </c>
      <c r="E894" s="334" t="s">
        <v>694</v>
      </c>
      <c r="F894" s="332" t="s">
        <v>671</v>
      </c>
      <c r="G894" s="555" t="s">
        <v>1168</v>
      </c>
      <c r="H894" s="335">
        <v>97484</v>
      </c>
      <c r="I894" s="336"/>
      <c r="J894" s="336"/>
      <c r="K894" s="335">
        <v>97484</v>
      </c>
      <c r="L894" s="601" t="s">
        <v>714</v>
      </c>
      <c r="M894" s="637">
        <v>43769</v>
      </c>
      <c r="N894" s="637">
        <v>43769</v>
      </c>
    </row>
    <row r="895" spans="1:14" s="337" customFormat="1" outlineLevel="2">
      <c r="A895" s="332" t="s">
        <v>669</v>
      </c>
      <c r="B895" s="332" t="s">
        <v>92</v>
      </c>
      <c r="C895" s="333" t="s">
        <v>515</v>
      </c>
      <c r="D895" s="332" t="s">
        <v>518</v>
      </c>
      <c r="E895" s="334" t="s">
        <v>694</v>
      </c>
      <c r="F895" s="332" t="s">
        <v>671</v>
      </c>
      <c r="G895" s="555" t="s">
        <v>1169</v>
      </c>
      <c r="H895" s="335">
        <v>63671</v>
      </c>
      <c r="I895" s="336"/>
      <c r="J895" s="336"/>
      <c r="K895" s="335">
        <v>63671</v>
      </c>
      <c r="L895" s="601" t="s">
        <v>714</v>
      </c>
      <c r="M895" s="637">
        <v>43799</v>
      </c>
      <c r="N895" s="637">
        <v>43799</v>
      </c>
    </row>
    <row r="896" spans="1:14" s="337" customFormat="1" outlineLevel="2">
      <c r="A896" s="332" t="s">
        <v>669</v>
      </c>
      <c r="B896" s="332" t="s">
        <v>92</v>
      </c>
      <c r="C896" s="333" t="s">
        <v>515</v>
      </c>
      <c r="D896" s="332" t="s">
        <v>518</v>
      </c>
      <c r="E896" s="334" t="s">
        <v>694</v>
      </c>
      <c r="F896" s="332" t="s">
        <v>671</v>
      </c>
      <c r="G896" s="555" t="s">
        <v>1170</v>
      </c>
      <c r="H896" s="335">
        <v>29608</v>
      </c>
      <c r="I896" s="336"/>
      <c r="J896" s="336"/>
      <c r="K896" s="335">
        <v>29608</v>
      </c>
      <c r="L896" s="601" t="s">
        <v>714</v>
      </c>
      <c r="M896" s="637">
        <v>43830</v>
      </c>
      <c r="N896" s="637">
        <v>43830</v>
      </c>
    </row>
    <row r="897" spans="1:14" s="337" customFormat="1" outlineLevel="1">
      <c r="A897" s="332"/>
      <c r="B897" s="462" t="s">
        <v>768</v>
      </c>
      <c r="C897" s="333"/>
      <c r="D897" s="332"/>
      <c r="E897" s="334"/>
      <c r="F897" s="332"/>
      <c r="G897" s="524"/>
      <c r="H897" s="335">
        <f>SUBTOTAL(9,H800:H896)</f>
        <v>113873486.99000001</v>
      </c>
      <c r="I897" s="336">
        <f>SUBTOTAL(9,I800:I896)</f>
        <v>0</v>
      </c>
      <c r="J897" s="336">
        <f>SUBTOTAL(9,J800:J896)</f>
        <v>0</v>
      </c>
      <c r="K897" s="335">
        <f>SUBTOTAL(9,K800:K896)</f>
        <v>113873486.99000001</v>
      </c>
      <c r="L897" s="601"/>
      <c r="M897" s="634"/>
      <c r="N897" s="634"/>
    </row>
    <row r="898" spans="1:14" s="324" customFormat="1" ht="21" outlineLevel="2">
      <c r="A898" s="319" t="s">
        <v>669</v>
      </c>
      <c r="B898" s="319" t="s">
        <v>30</v>
      </c>
      <c r="C898" s="320" t="s">
        <v>397</v>
      </c>
      <c r="D898" s="319" t="s">
        <v>400</v>
      </c>
      <c r="E898" s="321" t="s">
        <v>697</v>
      </c>
      <c r="F898" s="319" t="s">
        <v>671</v>
      </c>
      <c r="G898" s="552" t="s">
        <v>1171</v>
      </c>
      <c r="H898" s="322">
        <v>1325264.3400000001</v>
      </c>
      <c r="I898" s="323"/>
      <c r="J898" s="323"/>
      <c r="K898" s="322">
        <v>1325264.3400000001</v>
      </c>
      <c r="L898" s="599" t="s">
        <v>714</v>
      </c>
      <c r="M898" s="632">
        <v>45151</v>
      </c>
      <c r="N898" s="632">
        <v>45151</v>
      </c>
    </row>
    <row r="899" spans="1:14" s="324" customFormat="1" ht="21" outlineLevel="2">
      <c r="A899" s="319" t="s">
        <v>669</v>
      </c>
      <c r="B899" s="319" t="s">
        <v>30</v>
      </c>
      <c r="C899" s="320" t="s">
        <v>397</v>
      </c>
      <c r="D899" s="319" t="s">
        <v>400</v>
      </c>
      <c r="E899" s="321" t="s">
        <v>697</v>
      </c>
      <c r="F899" s="319" t="s">
        <v>671</v>
      </c>
      <c r="G899" s="552" t="s">
        <v>1172</v>
      </c>
      <c r="H899" s="322">
        <v>1717693.72</v>
      </c>
      <c r="I899" s="323"/>
      <c r="J899" s="323"/>
      <c r="K899" s="322">
        <v>1717693.72</v>
      </c>
      <c r="L899" s="599" t="s">
        <v>714</v>
      </c>
      <c r="M899" s="632">
        <v>45182</v>
      </c>
      <c r="N899" s="632">
        <v>45182</v>
      </c>
    </row>
    <row r="900" spans="1:14" s="324" customFormat="1" ht="21" outlineLevel="2">
      <c r="A900" s="319" t="s">
        <v>669</v>
      </c>
      <c r="B900" s="319" t="s">
        <v>30</v>
      </c>
      <c r="C900" s="320" t="s">
        <v>397</v>
      </c>
      <c r="D900" s="319" t="s">
        <v>400</v>
      </c>
      <c r="E900" s="321" t="s">
        <v>697</v>
      </c>
      <c r="F900" s="319" t="s">
        <v>671</v>
      </c>
      <c r="H900" s="322">
        <v>1661945.61</v>
      </c>
      <c r="I900" s="323"/>
      <c r="J900" s="323"/>
      <c r="K900" s="322">
        <v>1661945.61</v>
      </c>
      <c r="L900" s="599" t="s">
        <v>714</v>
      </c>
      <c r="M900" s="632">
        <v>45212</v>
      </c>
      <c r="N900" s="632">
        <v>45212</v>
      </c>
    </row>
    <row r="901" spans="1:14" s="324" customFormat="1" ht="21" outlineLevel="2">
      <c r="A901" s="319" t="s">
        <v>669</v>
      </c>
      <c r="B901" s="319" t="s">
        <v>30</v>
      </c>
      <c r="C901" s="320" t="s">
        <v>397</v>
      </c>
      <c r="D901" s="319" t="s">
        <v>400</v>
      </c>
      <c r="E901" s="321" t="s">
        <v>697</v>
      </c>
      <c r="F901" s="319" t="s">
        <v>671</v>
      </c>
      <c r="G901" s="552" t="s">
        <v>1174</v>
      </c>
      <c r="H901" s="322">
        <v>1717693.72</v>
      </c>
      <c r="I901" s="323"/>
      <c r="J901" s="323"/>
      <c r="K901" s="322">
        <v>1717693.72</v>
      </c>
      <c r="L901" s="599" t="s">
        <v>714</v>
      </c>
      <c r="M901" s="632">
        <v>45243</v>
      </c>
      <c r="N901" s="632">
        <v>45243</v>
      </c>
    </row>
    <row r="902" spans="1:14" s="324" customFormat="1" ht="21" outlineLevel="2">
      <c r="A902" s="319" t="s">
        <v>669</v>
      </c>
      <c r="B902" s="319" t="s">
        <v>30</v>
      </c>
      <c r="C902" s="320" t="s">
        <v>397</v>
      </c>
      <c r="D902" s="319" t="s">
        <v>400</v>
      </c>
      <c r="E902" s="321" t="s">
        <v>697</v>
      </c>
      <c r="F902" s="319" t="s">
        <v>671</v>
      </c>
      <c r="G902" s="552" t="s">
        <v>1175</v>
      </c>
      <c r="H902" s="322">
        <v>1661945.61</v>
      </c>
      <c r="I902" s="323"/>
      <c r="J902" s="323"/>
      <c r="K902" s="322">
        <v>1661945.61</v>
      </c>
      <c r="L902" s="599" t="s">
        <v>714</v>
      </c>
      <c r="M902" s="632">
        <v>45273</v>
      </c>
      <c r="N902" s="632">
        <v>45273</v>
      </c>
    </row>
    <row r="903" spans="1:14" s="324" customFormat="1" outlineLevel="1">
      <c r="A903" s="319"/>
      <c r="B903" s="459" t="s">
        <v>744</v>
      </c>
      <c r="C903" s="320"/>
      <c r="D903" s="319"/>
      <c r="E903" s="321"/>
      <c r="F903" s="319"/>
      <c r="G903" s="521"/>
      <c r="H903" s="322">
        <f>SUBTOTAL(9,H898:H902)</f>
        <v>8084543</v>
      </c>
      <c r="I903" s="323">
        <f>SUBTOTAL(9,I898:I902)</f>
        <v>0</v>
      </c>
      <c r="J903" s="323">
        <f>SUBTOTAL(9,J898:J902)</f>
        <v>0</v>
      </c>
      <c r="K903" s="322">
        <f>SUBTOTAL(9,K898:K902)</f>
        <v>8084543</v>
      </c>
      <c r="L903" s="599"/>
      <c r="M903" s="632"/>
      <c r="N903" s="632"/>
    </row>
    <row r="904" spans="1:14" s="300" customFormat="1" ht="21" outlineLevel="2">
      <c r="A904" s="295" t="s">
        <v>669</v>
      </c>
      <c r="B904" s="295" t="s">
        <v>128</v>
      </c>
      <c r="C904" s="296" t="s">
        <v>485</v>
      </c>
      <c r="D904" s="295" t="s">
        <v>489</v>
      </c>
      <c r="E904" s="297" t="s">
        <v>694</v>
      </c>
      <c r="F904" s="295" t="s">
        <v>671</v>
      </c>
      <c r="G904" s="516" t="s">
        <v>1022</v>
      </c>
      <c r="H904" s="298">
        <v>1522561</v>
      </c>
      <c r="I904" s="299"/>
      <c r="J904" s="299"/>
      <c r="K904" s="298">
        <v>1522561</v>
      </c>
      <c r="L904" s="595" t="s">
        <v>714</v>
      </c>
      <c r="M904" s="628">
        <v>44837</v>
      </c>
      <c r="N904" s="628">
        <v>44837</v>
      </c>
    </row>
    <row r="905" spans="1:14" s="300" customFormat="1" ht="21" outlineLevel="2">
      <c r="A905" s="295" t="s">
        <v>669</v>
      </c>
      <c r="B905" s="295" t="s">
        <v>128</v>
      </c>
      <c r="C905" s="296" t="s">
        <v>485</v>
      </c>
      <c r="D905" s="295" t="s">
        <v>489</v>
      </c>
      <c r="E905" s="297" t="s">
        <v>694</v>
      </c>
      <c r="F905" s="295" t="s">
        <v>671</v>
      </c>
      <c r="G905" s="516" t="s">
        <v>1176</v>
      </c>
      <c r="H905" s="298">
        <v>1522561</v>
      </c>
      <c r="I905" s="299"/>
      <c r="J905" s="299"/>
      <c r="K905" s="298">
        <v>1522561</v>
      </c>
      <c r="L905" s="595" t="s">
        <v>714</v>
      </c>
      <c r="M905" s="628">
        <v>44867</v>
      </c>
      <c r="N905" s="628">
        <v>44867</v>
      </c>
    </row>
    <row r="906" spans="1:14" s="300" customFormat="1" ht="21" outlineLevel="2">
      <c r="A906" s="295" t="s">
        <v>669</v>
      </c>
      <c r="B906" s="295" t="s">
        <v>128</v>
      </c>
      <c r="C906" s="296" t="s">
        <v>485</v>
      </c>
      <c r="D906" s="295" t="s">
        <v>489</v>
      </c>
      <c r="E906" s="297" t="s">
        <v>694</v>
      </c>
      <c r="F906" s="295" t="s">
        <v>671</v>
      </c>
      <c r="G906" s="516" t="s">
        <v>1177</v>
      </c>
      <c r="H906" s="298">
        <v>16748167</v>
      </c>
      <c r="I906" s="299"/>
      <c r="J906" s="299"/>
      <c r="K906" s="298">
        <v>16748167</v>
      </c>
      <c r="L906" s="595" t="s">
        <v>714</v>
      </c>
      <c r="M906" s="628">
        <v>45404</v>
      </c>
      <c r="N906" s="628">
        <v>45404</v>
      </c>
    </row>
    <row r="907" spans="1:14" s="300" customFormat="1" outlineLevel="1">
      <c r="A907" s="295"/>
      <c r="B907" s="457" t="s">
        <v>769</v>
      </c>
      <c r="C907" s="296"/>
      <c r="D907" s="295"/>
      <c r="E907" s="297"/>
      <c r="F907" s="295"/>
      <c r="G907" s="516"/>
      <c r="H907" s="298">
        <f>SUBTOTAL(9,H904:H906)</f>
        <v>19793289</v>
      </c>
      <c r="I907" s="299">
        <f>SUBTOTAL(9,I904:I906)</f>
        <v>0</v>
      </c>
      <c r="J907" s="299">
        <f>SUBTOTAL(9,J904:J906)</f>
        <v>0</v>
      </c>
      <c r="K907" s="298">
        <f>SUBTOTAL(9,K904:K906)</f>
        <v>19793289</v>
      </c>
      <c r="L907" s="595"/>
      <c r="M907" s="628"/>
      <c r="N907" s="628"/>
    </row>
    <row r="908" spans="1:14" s="286" customFormat="1" ht="21" outlineLevel="2">
      <c r="A908" s="281" t="s">
        <v>669</v>
      </c>
      <c r="B908" s="281" t="s">
        <v>32</v>
      </c>
      <c r="C908" s="282" t="s">
        <v>401</v>
      </c>
      <c r="D908" s="281" t="s">
        <v>406</v>
      </c>
      <c r="E908" s="283" t="s">
        <v>697</v>
      </c>
      <c r="F908" s="281" t="s">
        <v>671</v>
      </c>
      <c r="G908" s="548" t="s">
        <v>1178</v>
      </c>
      <c r="H908" s="284">
        <v>88991.74</v>
      </c>
      <c r="I908" s="285"/>
      <c r="J908" s="285"/>
      <c r="K908" s="284">
        <v>88991.74</v>
      </c>
      <c r="L908" s="594" t="s">
        <v>714</v>
      </c>
      <c r="M908" s="627">
        <v>45351</v>
      </c>
      <c r="N908" s="627">
        <v>45351</v>
      </c>
    </row>
    <row r="909" spans="1:14" s="286" customFormat="1" ht="21" outlineLevel="2">
      <c r="A909" s="281" t="s">
        <v>669</v>
      </c>
      <c r="B909" s="281" t="s">
        <v>32</v>
      </c>
      <c r="C909" s="282" t="s">
        <v>401</v>
      </c>
      <c r="D909" s="281" t="s">
        <v>406</v>
      </c>
      <c r="E909" s="283" t="s">
        <v>697</v>
      </c>
      <c r="F909" s="281" t="s">
        <v>671</v>
      </c>
      <c r="G909" s="548" t="s">
        <v>1179</v>
      </c>
      <c r="H909" s="284">
        <v>669636</v>
      </c>
      <c r="I909" s="285"/>
      <c r="J909" s="285"/>
      <c r="K909" s="284">
        <v>669636</v>
      </c>
      <c r="L909" s="594" t="s">
        <v>714</v>
      </c>
      <c r="M909" s="627">
        <v>45382</v>
      </c>
      <c r="N909" s="627">
        <v>45382</v>
      </c>
    </row>
    <row r="910" spans="1:14" s="286" customFormat="1" ht="21" outlineLevel="2">
      <c r="A910" s="281" t="s">
        <v>669</v>
      </c>
      <c r="B910" s="281" t="s">
        <v>32</v>
      </c>
      <c r="C910" s="282" t="s">
        <v>401</v>
      </c>
      <c r="D910" s="281" t="s">
        <v>406</v>
      </c>
      <c r="E910" s="283" t="s">
        <v>697</v>
      </c>
      <c r="F910" s="281" t="s">
        <v>671</v>
      </c>
      <c r="G910" s="548" t="s">
        <v>1180</v>
      </c>
      <c r="H910" s="284">
        <v>669636</v>
      </c>
      <c r="I910" s="285"/>
      <c r="J910" s="285"/>
      <c r="K910" s="284">
        <v>669636</v>
      </c>
      <c r="L910" s="594" t="s">
        <v>714</v>
      </c>
      <c r="M910" s="627">
        <v>45412</v>
      </c>
      <c r="N910" s="627">
        <v>45412</v>
      </c>
    </row>
    <row r="911" spans="1:14" s="286" customFormat="1" ht="21" outlineLevel="2">
      <c r="A911" s="281" t="s">
        <v>669</v>
      </c>
      <c r="B911" s="281" t="s">
        <v>32</v>
      </c>
      <c r="C911" s="282" t="s">
        <v>401</v>
      </c>
      <c r="D911" s="281" t="s">
        <v>406</v>
      </c>
      <c r="E911" s="283" t="s">
        <v>697</v>
      </c>
      <c r="F911" s="281" t="s">
        <v>671</v>
      </c>
      <c r="G911" s="548" t="s">
        <v>1086</v>
      </c>
      <c r="H911" s="284">
        <v>669636</v>
      </c>
      <c r="I911" s="285"/>
      <c r="J911" s="285"/>
      <c r="K911" s="284">
        <v>669636</v>
      </c>
      <c r="L911" s="594" t="s">
        <v>714</v>
      </c>
      <c r="M911" s="627">
        <v>45443</v>
      </c>
      <c r="N911" s="627">
        <v>45443</v>
      </c>
    </row>
    <row r="912" spans="1:14" s="286" customFormat="1" ht="21" outlineLevel="2">
      <c r="A912" s="281" t="s">
        <v>669</v>
      </c>
      <c r="B912" s="281" t="s">
        <v>32</v>
      </c>
      <c r="C912" s="282" t="s">
        <v>401</v>
      </c>
      <c r="D912" s="281" t="s">
        <v>406</v>
      </c>
      <c r="E912" s="283" t="s">
        <v>697</v>
      </c>
      <c r="F912" s="281" t="s">
        <v>671</v>
      </c>
      <c r="G912" s="548" t="s">
        <v>1181</v>
      </c>
      <c r="H912" s="284">
        <v>669636</v>
      </c>
      <c r="I912" s="285"/>
      <c r="J912" s="285"/>
      <c r="K912" s="284">
        <v>669636</v>
      </c>
      <c r="L912" s="594" t="s">
        <v>714</v>
      </c>
      <c r="M912" s="627">
        <v>45473</v>
      </c>
      <c r="N912" s="627">
        <v>45473</v>
      </c>
    </row>
    <row r="913" spans="1:14" s="286" customFormat="1" ht="21" outlineLevel="2">
      <c r="A913" s="281" t="s">
        <v>669</v>
      </c>
      <c r="B913" s="281" t="s">
        <v>32</v>
      </c>
      <c r="C913" s="282" t="s">
        <v>401</v>
      </c>
      <c r="D913" s="281" t="s">
        <v>406</v>
      </c>
      <c r="E913" s="283" t="s">
        <v>697</v>
      </c>
      <c r="F913" s="281" t="s">
        <v>671</v>
      </c>
      <c r="G913" s="548" t="s">
        <v>1182</v>
      </c>
      <c r="H913" s="284">
        <v>669636</v>
      </c>
      <c r="I913" s="285"/>
      <c r="J913" s="285"/>
      <c r="K913" s="284">
        <v>669636</v>
      </c>
      <c r="L913" s="594" t="s">
        <v>714</v>
      </c>
      <c r="M913" s="627">
        <v>45504</v>
      </c>
      <c r="N913" s="627">
        <v>45504</v>
      </c>
    </row>
    <row r="914" spans="1:14" s="286" customFormat="1" ht="21" outlineLevel="2">
      <c r="A914" s="281" t="s">
        <v>669</v>
      </c>
      <c r="B914" s="281" t="s">
        <v>32</v>
      </c>
      <c r="C914" s="282" t="s">
        <v>401</v>
      </c>
      <c r="D914" s="281" t="s">
        <v>406</v>
      </c>
      <c r="E914" s="283" t="s">
        <v>697</v>
      </c>
      <c r="F914" s="281" t="s">
        <v>671</v>
      </c>
      <c r="G914" s="548" t="s">
        <v>1183</v>
      </c>
      <c r="H914" s="284">
        <v>669636</v>
      </c>
      <c r="I914" s="285"/>
      <c r="J914" s="285"/>
      <c r="K914" s="284">
        <v>669636</v>
      </c>
      <c r="L914" s="594" t="s">
        <v>714</v>
      </c>
      <c r="M914" s="627">
        <v>45535</v>
      </c>
      <c r="N914" s="627">
        <v>45535</v>
      </c>
    </row>
    <row r="915" spans="1:14" s="286" customFormat="1" ht="21" outlineLevel="2">
      <c r="A915" s="281" t="s">
        <v>669</v>
      </c>
      <c r="B915" s="281" t="s">
        <v>32</v>
      </c>
      <c r="C915" s="282" t="s">
        <v>401</v>
      </c>
      <c r="D915" s="281" t="s">
        <v>406</v>
      </c>
      <c r="E915" s="283" t="s">
        <v>697</v>
      </c>
      <c r="F915" s="281" t="s">
        <v>671</v>
      </c>
      <c r="G915" s="548" t="s">
        <v>1184</v>
      </c>
      <c r="H915" s="284">
        <v>669636</v>
      </c>
      <c r="I915" s="285"/>
      <c r="J915" s="285"/>
      <c r="K915" s="284">
        <v>669636</v>
      </c>
      <c r="L915" s="594" t="s">
        <v>714</v>
      </c>
      <c r="M915" s="627">
        <v>45565</v>
      </c>
      <c r="N915" s="627">
        <v>45565</v>
      </c>
    </row>
    <row r="916" spans="1:14" s="286" customFormat="1" ht="21" outlineLevel="2">
      <c r="A916" s="281" t="s">
        <v>669</v>
      </c>
      <c r="B916" s="281" t="s">
        <v>32</v>
      </c>
      <c r="C916" s="282" t="s">
        <v>401</v>
      </c>
      <c r="D916" s="281" t="s">
        <v>406</v>
      </c>
      <c r="E916" s="283" t="s">
        <v>697</v>
      </c>
      <c r="F916" s="281" t="s">
        <v>671</v>
      </c>
      <c r="G916" s="548" t="s">
        <v>1065</v>
      </c>
      <c r="H916" s="284">
        <v>673338</v>
      </c>
      <c r="I916" s="285"/>
      <c r="J916" s="285"/>
      <c r="K916" s="284">
        <v>673338</v>
      </c>
      <c r="L916" s="594" t="s">
        <v>714</v>
      </c>
      <c r="M916" s="627">
        <v>45595</v>
      </c>
      <c r="N916" s="627">
        <v>45595</v>
      </c>
    </row>
    <row r="917" spans="1:14" s="286" customFormat="1" outlineLevel="1">
      <c r="A917" s="281"/>
      <c r="B917" s="449" t="s">
        <v>746</v>
      </c>
      <c r="C917" s="282"/>
      <c r="D917" s="281"/>
      <c r="E917" s="283"/>
      <c r="F917" s="281"/>
      <c r="G917" s="515"/>
      <c r="H917" s="284">
        <f>SUBTOTAL(9,H908:H916)</f>
        <v>5449781.7400000002</v>
      </c>
      <c r="I917" s="285">
        <f>SUBTOTAL(9,I908:I916)</f>
        <v>0</v>
      </c>
      <c r="J917" s="285">
        <f>SUBTOTAL(9,J908:J916)</f>
        <v>0</v>
      </c>
      <c r="K917" s="284">
        <f>SUBTOTAL(9,K908:K916)</f>
        <v>5449781.7400000002</v>
      </c>
      <c r="L917" s="594"/>
      <c r="M917" s="627"/>
      <c r="N917" s="627"/>
    </row>
    <row r="918" spans="1:14" s="330" customFormat="1" outlineLevel="2">
      <c r="A918" s="325" t="s">
        <v>669</v>
      </c>
      <c r="B918" s="325" t="s">
        <v>86</v>
      </c>
      <c r="C918" s="326" t="s">
        <v>551</v>
      </c>
      <c r="D918" s="325" t="s">
        <v>553</v>
      </c>
      <c r="E918" s="327" t="s">
        <v>695</v>
      </c>
      <c r="F918" s="325" t="s">
        <v>671</v>
      </c>
      <c r="G918" s="553" t="s">
        <v>1185</v>
      </c>
      <c r="H918" s="328">
        <v>5324926.42</v>
      </c>
      <c r="I918" s="329"/>
      <c r="J918" s="329"/>
      <c r="K918" s="328">
        <v>5324926.42</v>
      </c>
      <c r="L918" s="600" t="s">
        <v>714</v>
      </c>
      <c r="M918" s="633">
        <v>45015</v>
      </c>
      <c r="N918" s="633">
        <v>45015</v>
      </c>
    </row>
    <row r="919" spans="1:14" s="330" customFormat="1" outlineLevel="1">
      <c r="A919" s="325"/>
      <c r="B919" s="460" t="s">
        <v>770</v>
      </c>
      <c r="C919" s="326"/>
      <c r="D919" s="325"/>
      <c r="E919" s="327"/>
      <c r="F919" s="325"/>
      <c r="G919" s="522"/>
      <c r="H919" s="328">
        <f>SUBTOTAL(9,H918:H918)</f>
        <v>5324926.42</v>
      </c>
      <c r="I919" s="329">
        <f>SUBTOTAL(9,I918:I918)</f>
        <v>0</v>
      </c>
      <c r="J919" s="329">
        <f>SUBTOTAL(9,J918:J918)</f>
        <v>0</v>
      </c>
      <c r="K919" s="328">
        <f>SUBTOTAL(9,K918:K918)</f>
        <v>5324926.42</v>
      </c>
      <c r="L919" s="600"/>
      <c r="M919" s="633"/>
      <c r="N919" s="633"/>
    </row>
    <row r="920" spans="1:14" s="293" customFormat="1" outlineLevel="2">
      <c r="A920" s="288" t="s">
        <v>669</v>
      </c>
      <c r="B920" s="288" t="s">
        <v>110</v>
      </c>
      <c r="C920" s="289" t="s">
        <v>498</v>
      </c>
      <c r="D920" s="288" t="s">
        <v>502</v>
      </c>
      <c r="E920" s="290" t="s">
        <v>695</v>
      </c>
      <c r="F920" s="288" t="s">
        <v>671</v>
      </c>
      <c r="G920" s="549" t="s">
        <v>1186</v>
      </c>
      <c r="H920" s="291">
        <v>3900000</v>
      </c>
      <c r="I920" s="292"/>
      <c r="J920" s="292"/>
      <c r="K920" s="291">
        <v>3900000</v>
      </c>
      <c r="L920" s="597" t="s">
        <v>714</v>
      </c>
      <c r="M920" s="630">
        <v>44889</v>
      </c>
      <c r="N920" s="630">
        <v>44889</v>
      </c>
    </row>
    <row r="921" spans="1:14" s="293" customFormat="1" outlineLevel="1">
      <c r="A921" s="288"/>
      <c r="B921" s="456" t="s">
        <v>771</v>
      </c>
      <c r="C921" s="289"/>
      <c r="D921" s="288"/>
      <c r="E921" s="290"/>
      <c r="F921" s="288"/>
      <c r="G921" s="519"/>
      <c r="H921" s="291">
        <f>SUBTOTAL(9,H920:H920)</f>
        <v>3900000</v>
      </c>
      <c r="I921" s="292">
        <f>SUBTOTAL(9,I920:I920)</f>
        <v>0</v>
      </c>
      <c r="J921" s="292">
        <f>SUBTOTAL(9,J920:J920)</f>
        <v>0</v>
      </c>
      <c r="K921" s="291">
        <f>SUBTOTAL(9,K920:K920)</f>
        <v>3900000</v>
      </c>
      <c r="L921" s="597"/>
      <c r="M921" s="630"/>
      <c r="N921" s="630"/>
    </row>
    <row r="922" spans="1:14" s="204" customFormat="1" outlineLevel="2">
      <c r="A922" s="199" t="s">
        <v>669</v>
      </c>
      <c r="B922" s="199" t="s">
        <v>678</v>
      </c>
      <c r="C922" s="311" t="s">
        <v>685</v>
      </c>
      <c r="D922" s="199" t="s">
        <v>703</v>
      </c>
      <c r="E922" s="201" t="s">
        <v>697</v>
      </c>
      <c r="F922" s="199" t="s">
        <v>671</v>
      </c>
      <c r="G922" s="539" t="s">
        <v>1187</v>
      </c>
      <c r="H922" s="202">
        <v>44000</v>
      </c>
      <c r="I922" s="203"/>
      <c r="J922" s="203"/>
      <c r="K922" s="202">
        <v>44000</v>
      </c>
      <c r="L922" s="581" t="s">
        <v>714</v>
      </c>
      <c r="M922" s="619">
        <v>45583</v>
      </c>
      <c r="N922" s="619">
        <v>45583</v>
      </c>
    </row>
    <row r="923" spans="1:14" s="204" customFormat="1" outlineLevel="1">
      <c r="A923" s="199"/>
      <c r="B923" s="438" t="s">
        <v>772</v>
      </c>
      <c r="C923" s="311"/>
      <c r="D923" s="463"/>
      <c r="E923" s="464"/>
      <c r="F923" s="199"/>
      <c r="G923" s="501"/>
      <c r="H923" s="465">
        <f>SUBTOTAL(9,H922:H922)</f>
        <v>44000</v>
      </c>
      <c r="I923" s="203">
        <f>SUBTOTAL(9,I922:I922)</f>
        <v>0</v>
      </c>
      <c r="J923" s="203">
        <f>SUBTOTAL(9,J922:J922)</f>
        <v>0</v>
      </c>
      <c r="K923" s="202">
        <f>SUBTOTAL(9,K922:K922)</f>
        <v>44000</v>
      </c>
      <c r="L923" s="581"/>
      <c r="M923" s="619"/>
      <c r="N923" s="619"/>
    </row>
    <row r="924" spans="1:14" s="241" customFormat="1" outlineLevel="2">
      <c r="A924" s="236" t="s">
        <v>669</v>
      </c>
      <c r="B924" s="236" t="s">
        <v>108</v>
      </c>
      <c r="C924" s="340" t="s">
        <v>490</v>
      </c>
      <c r="D924" s="341" t="s">
        <v>493</v>
      </c>
      <c r="E924" s="342" t="s">
        <v>695</v>
      </c>
      <c r="F924" s="236" t="s">
        <v>671</v>
      </c>
      <c r="G924" s="540" t="s">
        <v>1233</v>
      </c>
      <c r="H924" s="343">
        <v>1428000</v>
      </c>
      <c r="I924" s="240"/>
      <c r="J924" s="240"/>
      <c r="K924" s="239">
        <v>1428000</v>
      </c>
      <c r="L924" s="585" t="s">
        <v>714</v>
      </c>
      <c r="M924" s="621">
        <v>44799</v>
      </c>
      <c r="N924" s="621">
        <v>44799</v>
      </c>
    </row>
    <row r="925" spans="1:14" s="241" customFormat="1" outlineLevel="2">
      <c r="A925" s="236" t="s">
        <v>669</v>
      </c>
      <c r="B925" s="236" t="s">
        <v>108</v>
      </c>
      <c r="C925" s="340" t="s">
        <v>490</v>
      </c>
      <c r="D925" s="341" t="s">
        <v>493</v>
      </c>
      <c r="E925" s="342" t="s">
        <v>695</v>
      </c>
      <c r="F925" s="236" t="s">
        <v>671</v>
      </c>
      <c r="G925" s="540" t="s">
        <v>1105</v>
      </c>
      <c r="H925" s="343">
        <v>1428000</v>
      </c>
      <c r="I925" s="240"/>
      <c r="J925" s="240"/>
      <c r="K925" s="239">
        <v>1428000</v>
      </c>
      <c r="L925" s="585" t="s">
        <v>714</v>
      </c>
      <c r="M925" s="621">
        <v>44859</v>
      </c>
      <c r="N925" s="621">
        <v>44859</v>
      </c>
    </row>
    <row r="926" spans="1:14" s="241" customFormat="1" outlineLevel="2">
      <c r="A926" s="236" t="s">
        <v>669</v>
      </c>
      <c r="B926" s="236" t="s">
        <v>108</v>
      </c>
      <c r="C926" s="340" t="s">
        <v>490</v>
      </c>
      <c r="D926" s="341" t="s">
        <v>493</v>
      </c>
      <c r="E926" s="342" t="s">
        <v>695</v>
      </c>
      <c r="F926" s="236" t="s">
        <v>671</v>
      </c>
      <c r="G926" s="540" t="s">
        <v>1234</v>
      </c>
      <c r="H926" s="343">
        <v>1428000</v>
      </c>
      <c r="I926" s="240"/>
      <c r="J926" s="240"/>
      <c r="K926" s="239">
        <v>1428000</v>
      </c>
      <c r="L926" s="585" t="s">
        <v>714</v>
      </c>
      <c r="M926" s="621">
        <v>44926</v>
      </c>
      <c r="N926" s="621">
        <v>44926</v>
      </c>
    </row>
    <row r="927" spans="1:14" s="241" customFormat="1" outlineLevel="2">
      <c r="A927" s="236" t="s">
        <v>669</v>
      </c>
      <c r="B927" s="236" t="s">
        <v>108</v>
      </c>
      <c r="C927" s="340" t="s">
        <v>490</v>
      </c>
      <c r="D927" s="341" t="s">
        <v>493</v>
      </c>
      <c r="E927" s="342" t="s">
        <v>695</v>
      </c>
      <c r="F927" s="236" t="s">
        <v>671</v>
      </c>
      <c r="G927" s="540" t="s">
        <v>1235</v>
      </c>
      <c r="H927" s="343">
        <v>1428000</v>
      </c>
      <c r="I927" s="240"/>
      <c r="J927" s="240"/>
      <c r="K927" s="239">
        <v>1428000</v>
      </c>
      <c r="L927" s="585" t="s">
        <v>714</v>
      </c>
      <c r="M927" s="621">
        <v>45076</v>
      </c>
      <c r="N927" s="621">
        <v>45076</v>
      </c>
    </row>
    <row r="928" spans="1:14" s="241" customFormat="1" outlineLevel="1">
      <c r="A928" s="236"/>
      <c r="B928" s="440" t="s">
        <v>773</v>
      </c>
      <c r="C928" s="340"/>
      <c r="D928" s="341"/>
      <c r="E928" s="342"/>
      <c r="F928" s="236"/>
      <c r="G928" s="508"/>
      <c r="H928" s="343">
        <f>SUBTOTAL(9,H924:H927)</f>
        <v>5712000</v>
      </c>
      <c r="I928" s="240">
        <f>SUBTOTAL(9,I924:I927)</f>
        <v>0</v>
      </c>
      <c r="J928" s="240">
        <f>SUBTOTAL(9,J924:J927)</f>
        <v>0</v>
      </c>
      <c r="K928" s="343">
        <f>SUBTOTAL(9,K924:K927)</f>
        <v>5712000</v>
      </c>
      <c r="L928" s="585"/>
      <c r="M928" s="621"/>
      <c r="N928" s="621"/>
    </row>
    <row r="929" spans="1:14" s="317" customFormat="1" outlineLevel="2">
      <c r="A929" s="312" t="s">
        <v>669</v>
      </c>
      <c r="B929" s="312" t="s">
        <v>138</v>
      </c>
      <c r="C929" s="313" t="s">
        <v>530</v>
      </c>
      <c r="D929" s="344" t="s">
        <v>532</v>
      </c>
      <c r="E929" s="345" t="s">
        <v>695</v>
      </c>
      <c r="F929" s="312" t="s">
        <v>671</v>
      </c>
      <c r="G929" s="551" t="s">
        <v>1236</v>
      </c>
      <c r="H929" s="346">
        <v>54978448.590000004</v>
      </c>
      <c r="I929" s="316"/>
      <c r="J929" s="316"/>
      <c r="K929" s="346">
        <v>54978448.590000004</v>
      </c>
      <c r="L929" s="592" t="s">
        <v>714</v>
      </c>
      <c r="M929" s="625">
        <v>45040</v>
      </c>
      <c r="N929" s="625">
        <v>45040</v>
      </c>
    </row>
    <row r="930" spans="1:14" s="317" customFormat="1" outlineLevel="1">
      <c r="A930" s="312"/>
      <c r="B930" s="470" t="s">
        <v>774</v>
      </c>
      <c r="C930" s="466"/>
      <c r="D930" s="467"/>
      <c r="E930" s="345"/>
      <c r="F930" s="312"/>
      <c r="G930" s="525"/>
      <c r="H930" s="468">
        <f>SUBTOTAL(9,H929:H929)</f>
        <v>54978448.590000004</v>
      </c>
      <c r="I930" s="469">
        <f>SUBTOTAL(9,I929:I929)</f>
        <v>0</v>
      </c>
      <c r="J930" s="469">
        <f>SUBTOTAL(9,J929:J929)</f>
        <v>0</v>
      </c>
      <c r="K930" s="468">
        <f>SUBTOTAL(9,K929:K929)</f>
        <v>54978448.590000004</v>
      </c>
      <c r="L930" s="602"/>
      <c r="M930" s="625"/>
      <c r="N930" s="625"/>
    </row>
    <row r="931" spans="1:14" s="330" customFormat="1" outlineLevel="2">
      <c r="A931" s="325" t="s">
        <v>669</v>
      </c>
      <c r="B931" s="347" t="s">
        <v>729</v>
      </c>
      <c r="C931" s="348" t="s">
        <v>434</v>
      </c>
      <c r="D931" s="349" t="s">
        <v>436</v>
      </c>
      <c r="E931" s="350" t="s">
        <v>695</v>
      </c>
      <c r="F931" s="325" t="s">
        <v>671</v>
      </c>
      <c r="G931" s="556" t="s">
        <v>1001</v>
      </c>
      <c r="H931" s="351">
        <v>576199</v>
      </c>
      <c r="I931" s="352"/>
      <c r="J931" s="352"/>
      <c r="K931" s="351">
        <v>576199</v>
      </c>
      <c r="L931" s="603" t="s">
        <v>714</v>
      </c>
      <c r="M931" s="633">
        <v>45595</v>
      </c>
      <c r="N931" s="633">
        <v>45595</v>
      </c>
    </row>
    <row r="932" spans="1:14" s="330" customFormat="1" outlineLevel="1">
      <c r="A932" s="325"/>
      <c r="B932" s="471" t="s">
        <v>775</v>
      </c>
      <c r="C932" s="348"/>
      <c r="D932" s="349"/>
      <c r="E932" s="350"/>
      <c r="F932" s="325"/>
      <c r="G932" s="526"/>
      <c r="H932" s="351">
        <f>SUBTOTAL(9,H931:H931)</f>
        <v>576199</v>
      </c>
      <c r="I932" s="352">
        <f>SUBTOTAL(9,I931:I931)</f>
        <v>0</v>
      </c>
      <c r="J932" s="352">
        <f>SUBTOTAL(9,J931:J931)</f>
        <v>0</v>
      </c>
      <c r="K932" s="351">
        <f>SUBTOTAL(9,K931:K931)</f>
        <v>576199</v>
      </c>
      <c r="L932" s="603"/>
      <c r="M932" s="633"/>
      <c r="N932" s="633"/>
    </row>
    <row r="933" spans="1:14" s="247" customFormat="1" outlineLevel="2">
      <c r="A933" s="242" t="s">
        <v>669</v>
      </c>
      <c r="B933" s="353" t="s">
        <v>145</v>
      </c>
      <c r="C933" s="354" t="s">
        <v>653</v>
      </c>
      <c r="D933" s="355" t="s">
        <v>692</v>
      </c>
      <c r="E933" s="356" t="s">
        <v>695</v>
      </c>
      <c r="F933" s="242" t="s">
        <v>671</v>
      </c>
      <c r="G933" s="557" t="s">
        <v>1237</v>
      </c>
      <c r="H933" s="357">
        <v>990794</v>
      </c>
      <c r="I933" s="358"/>
      <c r="J933" s="358"/>
      <c r="K933" s="357">
        <v>990794</v>
      </c>
      <c r="L933" s="604" t="s">
        <v>714</v>
      </c>
      <c r="M933" s="622">
        <v>45474</v>
      </c>
      <c r="N933" s="622">
        <v>45474</v>
      </c>
    </row>
    <row r="934" spans="1:14" s="247" customFormat="1" outlineLevel="1">
      <c r="A934" s="242"/>
      <c r="B934" s="472" t="s">
        <v>776</v>
      </c>
      <c r="C934" s="354"/>
      <c r="D934" s="355"/>
      <c r="E934" s="356"/>
      <c r="F934" s="242"/>
      <c r="G934" s="527"/>
      <c r="H934" s="357">
        <f>SUBTOTAL(9,H933:H933)</f>
        <v>990794</v>
      </c>
      <c r="I934" s="358">
        <f>SUBTOTAL(9,I933:I933)</f>
        <v>0</v>
      </c>
      <c r="J934" s="358">
        <f>SUBTOTAL(9,J933:J933)</f>
        <v>0</v>
      </c>
      <c r="K934" s="357">
        <f>SUBTOTAL(9,K933:K933)</f>
        <v>990794</v>
      </c>
      <c r="L934" s="604"/>
      <c r="M934" s="622"/>
      <c r="N934" s="622"/>
    </row>
    <row r="935" spans="1:14" s="210" customFormat="1" outlineLevel="2">
      <c r="A935" s="205" t="s">
        <v>669</v>
      </c>
      <c r="B935" s="359" t="s">
        <v>124</v>
      </c>
      <c r="C935" s="360" t="s">
        <v>557</v>
      </c>
      <c r="D935" s="361" t="s">
        <v>561</v>
      </c>
      <c r="E935" s="362" t="s">
        <v>695</v>
      </c>
      <c r="F935" s="205" t="s">
        <v>671</v>
      </c>
      <c r="G935" s="558" t="s">
        <v>1238</v>
      </c>
      <c r="H935" s="363">
        <v>1500000</v>
      </c>
      <c r="I935" s="364"/>
      <c r="J935" s="364"/>
      <c r="K935" s="363">
        <v>1500000</v>
      </c>
      <c r="L935" s="605" t="s">
        <v>714</v>
      </c>
      <c r="M935" s="615">
        <v>45286</v>
      </c>
      <c r="N935" s="615">
        <v>45286</v>
      </c>
    </row>
    <row r="936" spans="1:14" s="210" customFormat="1" outlineLevel="2">
      <c r="A936" s="205" t="s">
        <v>669</v>
      </c>
      <c r="B936" s="359" t="s">
        <v>124</v>
      </c>
      <c r="C936" s="360" t="s">
        <v>557</v>
      </c>
      <c r="D936" s="361" t="s">
        <v>561</v>
      </c>
      <c r="E936" s="362" t="s">
        <v>695</v>
      </c>
      <c r="F936" s="205" t="s">
        <v>671</v>
      </c>
      <c r="G936" s="558" t="s">
        <v>1239</v>
      </c>
      <c r="H936" s="363">
        <v>1500000</v>
      </c>
      <c r="I936" s="364"/>
      <c r="J936" s="364"/>
      <c r="K936" s="363">
        <v>1500000</v>
      </c>
      <c r="L936" s="605" t="s">
        <v>714</v>
      </c>
      <c r="M936" s="615">
        <v>45316</v>
      </c>
      <c r="N936" s="615">
        <v>45316</v>
      </c>
    </row>
    <row r="937" spans="1:14" s="210" customFormat="1" outlineLevel="1">
      <c r="A937" s="205"/>
      <c r="B937" s="473" t="s">
        <v>777</v>
      </c>
      <c r="C937" s="360"/>
      <c r="D937" s="361"/>
      <c r="E937" s="362"/>
      <c r="F937" s="205"/>
      <c r="G937" s="528"/>
      <c r="H937" s="363">
        <f>SUBTOTAL(9,H935:H936)</f>
        <v>3000000</v>
      </c>
      <c r="I937" s="364">
        <f>SUBTOTAL(9,I935:I936)</f>
        <v>0</v>
      </c>
      <c r="J937" s="364">
        <f>SUBTOTAL(9,J935:J936)</f>
        <v>0</v>
      </c>
      <c r="K937" s="363">
        <f>SUBTOTAL(9,K935:K936)</f>
        <v>3000000</v>
      </c>
      <c r="L937" s="605"/>
      <c r="M937" s="615"/>
      <c r="N937" s="615"/>
    </row>
    <row r="938" spans="1:14" s="286" customFormat="1" ht="21" outlineLevel="2">
      <c r="A938" s="281" t="s">
        <v>669</v>
      </c>
      <c r="B938" s="365" t="s">
        <v>149</v>
      </c>
      <c r="C938" s="366" t="s">
        <v>148</v>
      </c>
      <c r="D938" s="367" t="s">
        <v>693</v>
      </c>
      <c r="E938" s="368" t="s">
        <v>708</v>
      </c>
      <c r="F938" s="281" t="s">
        <v>671</v>
      </c>
      <c r="G938" s="559" t="s">
        <v>1240</v>
      </c>
      <c r="H938" s="369">
        <v>2174005.9500000002</v>
      </c>
      <c r="I938" s="370"/>
      <c r="J938" s="370"/>
      <c r="K938" s="369">
        <v>2174005.9500000002</v>
      </c>
      <c r="L938" s="606" t="s">
        <v>714</v>
      </c>
      <c r="M938" s="627">
        <v>45230</v>
      </c>
      <c r="N938" s="627">
        <v>45230</v>
      </c>
    </row>
    <row r="939" spans="1:14" s="286" customFormat="1" outlineLevel="1">
      <c r="A939" s="281"/>
      <c r="B939" s="479" t="s">
        <v>778</v>
      </c>
      <c r="C939" s="474"/>
      <c r="D939" s="432"/>
      <c r="E939" s="368"/>
      <c r="F939" s="475"/>
      <c r="G939" s="529"/>
      <c r="H939" s="476">
        <f>SUBTOTAL(9,H938:H938)</f>
        <v>2174005.9500000002</v>
      </c>
      <c r="I939" s="477">
        <f>SUBTOTAL(9,I938:I938)</f>
        <v>0</v>
      </c>
      <c r="J939" s="477">
        <f>SUBTOTAL(9,J938:J938)</f>
        <v>0</v>
      </c>
      <c r="K939" s="476">
        <f>SUBTOTAL(9,K938:K938)</f>
        <v>2174005.9500000002</v>
      </c>
      <c r="L939" s="478"/>
      <c r="M939" s="627"/>
      <c r="N939" s="627"/>
    </row>
    <row r="940" spans="1:14" s="293" customFormat="1" outlineLevel="2">
      <c r="A940" s="288" t="s">
        <v>669</v>
      </c>
      <c r="B940" s="372" t="s">
        <v>140</v>
      </c>
      <c r="C940" s="373" t="s">
        <v>533</v>
      </c>
      <c r="D940" s="374" t="s">
        <v>535</v>
      </c>
      <c r="E940" s="372" t="s">
        <v>695</v>
      </c>
      <c r="F940" s="371" t="s">
        <v>671</v>
      </c>
      <c r="G940" s="560" t="s">
        <v>1173</v>
      </c>
      <c r="H940" s="375">
        <v>398125</v>
      </c>
      <c r="I940" s="376"/>
      <c r="J940" s="376"/>
      <c r="K940" s="375">
        <v>398125</v>
      </c>
      <c r="L940" s="607" t="s">
        <v>714</v>
      </c>
      <c r="M940" s="630">
        <v>45595</v>
      </c>
      <c r="N940" s="630">
        <v>45595</v>
      </c>
    </row>
    <row r="941" spans="1:14" s="293" customFormat="1" ht="21" outlineLevel="1">
      <c r="A941" s="288"/>
      <c r="B941" s="484" t="s">
        <v>779</v>
      </c>
      <c r="C941" s="480"/>
      <c r="D941" s="424"/>
      <c r="E941" s="424"/>
      <c r="F941" s="371"/>
      <c r="G941" s="530"/>
      <c r="H941" s="481">
        <f>SUBTOTAL(9,H940:H940)</f>
        <v>398125</v>
      </c>
      <c r="I941" s="482">
        <f>SUBTOTAL(9,I940:I940)</f>
        <v>0</v>
      </c>
      <c r="J941" s="482">
        <f>SUBTOTAL(9,J940:J940)</f>
        <v>0</v>
      </c>
      <c r="K941" s="481">
        <f>SUBTOTAL(9,K940:K940)</f>
        <v>398125</v>
      </c>
      <c r="L941" s="483"/>
      <c r="M941" s="630"/>
      <c r="N941" s="630"/>
    </row>
    <row r="942" spans="1:14" s="235" customFormat="1" outlineLevel="2">
      <c r="A942" s="230" t="s">
        <v>669</v>
      </c>
      <c r="B942" s="230" t="s">
        <v>40</v>
      </c>
      <c r="C942" s="301" t="s">
        <v>432</v>
      </c>
      <c r="D942" s="230" t="s">
        <v>431</v>
      </c>
      <c r="E942" s="232" t="s">
        <v>695</v>
      </c>
      <c r="F942" s="230" t="s">
        <v>671</v>
      </c>
      <c r="G942" s="542" t="s">
        <v>1057</v>
      </c>
      <c r="H942" s="233">
        <v>1692600</v>
      </c>
      <c r="I942" s="234"/>
      <c r="J942" s="234"/>
      <c r="K942" s="233">
        <v>1692600</v>
      </c>
      <c r="L942" s="583" t="s">
        <v>714</v>
      </c>
      <c r="M942" s="620">
        <v>44929</v>
      </c>
      <c r="N942" s="620">
        <v>44929</v>
      </c>
    </row>
    <row r="943" spans="1:14" s="235" customFormat="1" outlineLevel="2">
      <c r="A943" s="230" t="s">
        <v>669</v>
      </c>
      <c r="B943" s="230" t="s">
        <v>40</v>
      </c>
      <c r="C943" s="301" t="s">
        <v>432</v>
      </c>
      <c r="D943" s="230" t="s">
        <v>431</v>
      </c>
      <c r="E943" s="232" t="s">
        <v>695</v>
      </c>
      <c r="F943" s="230" t="s">
        <v>671</v>
      </c>
      <c r="G943" s="542" t="s">
        <v>1058</v>
      </c>
      <c r="H943" s="233">
        <v>1581000</v>
      </c>
      <c r="I943" s="234"/>
      <c r="J943" s="234"/>
      <c r="K943" s="233">
        <v>1581000</v>
      </c>
      <c r="L943" s="583" t="s">
        <v>714</v>
      </c>
      <c r="M943" s="620">
        <v>44960</v>
      </c>
      <c r="N943" s="620">
        <v>44960</v>
      </c>
    </row>
    <row r="944" spans="1:14" s="235" customFormat="1" outlineLevel="2">
      <c r="A944" s="230" t="s">
        <v>669</v>
      </c>
      <c r="B944" s="230" t="s">
        <v>40</v>
      </c>
      <c r="C944" s="301" t="s">
        <v>432</v>
      </c>
      <c r="D944" s="230" t="s">
        <v>431</v>
      </c>
      <c r="E944" s="232" t="s">
        <v>695</v>
      </c>
      <c r="F944" s="230" t="s">
        <v>671</v>
      </c>
      <c r="G944" s="542" t="s">
        <v>1059</v>
      </c>
      <c r="H944" s="233">
        <v>1581000</v>
      </c>
      <c r="I944" s="234"/>
      <c r="J944" s="234"/>
      <c r="K944" s="233">
        <v>1581000</v>
      </c>
      <c r="L944" s="583" t="s">
        <v>714</v>
      </c>
      <c r="M944" s="620">
        <v>44988</v>
      </c>
      <c r="N944" s="620">
        <v>44988</v>
      </c>
    </row>
    <row r="945" spans="1:14" s="235" customFormat="1" outlineLevel="2">
      <c r="A945" s="230" t="s">
        <v>669</v>
      </c>
      <c r="B945" s="230" t="s">
        <v>40</v>
      </c>
      <c r="C945" s="301" t="s">
        <v>432</v>
      </c>
      <c r="D945" s="230" t="s">
        <v>431</v>
      </c>
      <c r="E945" s="232" t="s">
        <v>695</v>
      </c>
      <c r="F945" s="230" t="s">
        <v>671</v>
      </c>
      <c r="G945" s="542" t="s">
        <v>1060</v>
      </c>
      <c r="H945" s="233">
        <v>1581000</v>
      </c>
      <c r="I945" s="234"/>
      <c r="J945" s="234"/>
      <c r="K945" s="233">
        <v>1581000</v>
      </c>
      <c r="L945" s="583" t="s">
        <v>714</v>
      </c>
      <c r="M945" s="620">
        <v>45019</v>
      </c>
      <c r="N945" s="620">
        <v>45019</v>
      </c>
    </row>
    <row r="946" spans="1:14" s="235" customFormat="1" outlineLevel="2">
      <c r="A946" s="230" t="s">
        <v>669</v>
      </c>
      <c r="B946" s="230" t="s">
        <v>40</v>
      </c>
      <c r="C946" s="301" t="s">
        <v>432</v>
      </c>
      <c r="D946" s="230" t="s">
        <v>431</v>
      </c>
      <c r="E946" s="232" t="s">
        <v>695</v>
      </c>
      <c r="F946" s="230" t="s">
        <v>671</v>
      </c>
      <c r="G946" s="542" t="s">
        <v>1061</v>
      </c>
      <c r="H946" s="233">
        <v>1581000</v>
      </c>
      <c r="I946" s="234"/>
      <c r="J946" s="234"/>
      <c r="K946" s="233">
        <v>1581000</v>
      </c>
      <c r="L946" s="583" t="s">
        <v>714</v>
      </c>
      <c r="M946" s="620">
        <v>45049</v>
      </c>
      <c r="N946" s="620">
        <v>45049</v>
      </c>
    </row>
    <row r="947" spans="1:14" s="235" customFormat="1" outlineLevel="2">
      <c r="A947" s="230" t="s">
        <v>669</v>
      </c>
      <c r="B947" s="230" t="s">
        <v>40</v>
      </c>
      <c r="C947" s="301" t="s">
        <v>432</v>
      </c>
      <c r="D947" s="230" t="s">
        <v>431</v>
      </c>
      <c r="E947" s="232" t="s">
        <v>695</v>
      </c>
      <c r="F947" s="230" t="s">
        <v>671</v>
      </c>
      <c r="G947" s="542" t="s">
        <v>1062</v>
      </c>
      <c r="H947" s="233">
        <v>1581000</v>
      </c>
      <c r="I947" s="234"/>
      <c r="J947" s="234"/>
      <c r="K947" s="233">
        <v>1581000</v>
      </c>
      <c r="L947" s="583" t="s">
        <v>714</v>
      </c>
      <c r="M947" s="620">
        <v>45080</v>
      </c>
      <c r="N947" s="620">
        <v>45080</v>
      </c>
    </row>
    <row r="948" spans="1:14" s="235" customFormat="1" outlineLevel="2">
      <c r="A948" s="230" t="s">
        <v>669</v>
      </c>
      <c r="B948" s="230" t="s">
        <v>40</v>
      </c>
      <c r="C948" s="301" t="s">
        <v>432</v>
      </c>
      <c r="D948" s="230" t="s">
        <v>431</v>
      </c>
      <c r="E948" s="232" t="s">
        <v>695</v>
      </c>
      <c r="F948" s="230" t="s">
        <v>671</v>
      </c>
      <c r="G948" s="542" t="s">
        <v>1063</v>
      </c>
      <c r="H948" s="233">
        <v>1581000</v>
      </c>
      <c r="I948" s="234"/>
      <c r="J948" s="234"/>
      <c r="K948" s="233">
        <v>1581000</v>
      </c>
      <c r="L948" s="583" t="s">
        <v>714</v>
      </c>
      <c r="M948" s="620">
        <v>45110</v>
      </c>
      <c r="N948" s="620">
        <v>45110</v>
      </c>
    </row>
    <row r="949" spans="1:14" s="235" customFormat="1" outlineLevel="2">
      <c r="A949" s="230" t="s">
        <v>669</v>
      </c>
      <c r="B949" s="230" t="s">
        <v>40</v>
      </c>
      <c r="C949" s="301" t="s">
        <v>432</v>
      </c>
      <c r="D949" s="230" t="s">
        <v>431</v>
      </c>
      <c r="E949" s="232" t="s">
        <v>695</v>
      </c>
      <c r="F949" s="230" t="s">
        <v>671</v>
      </c>
      <c r="G949" s="542" t="s">
        <v>1064</v>
      </c>
      <c r="H949" s="233">
        <v>1581000</v>
      </c>
      <c r="I949" s="234"/>
      <c r="J949" s="234"/>
      <c r="K949" s="233">
        <v>1581000</v>
      </c>
      <c r="L949" s="583" t="s">
        <v>714</v>
      </c>
      <c r="M949" s="620">
        <v>45141</v>
      </c>
      <c r="N949" s="620">
        <v>45141</v>
      </c>
    </row>
    <row r="950" spans="1:14" s="235" customFormat="1" outlineLevel="2">
      <c r="A950" s="230" t="s">
        <v>669</v>
      </c>
      <c r="B950" s="230" t="s">
        <v>40</v>
      </c>
      <c r="C950" s="301" t="s">
        <v>432</v>
      </c>
      <c r="D950" s="230" t="s">
        <v>431</v>
      </c>
      <c r="E950" s="232" t="s">
        <v>695</v>
      </c>
      <c r="F950" s="230" t="s">
        <v>671</v>
      </c>
      <c r="G950" s="542" t="s">
        <v>978</v>
      </c>
      <c r="H950" s="233">
        <v>1581000</v>
      </c>
      <c r="I950" s="234"/>
      <c r="J950" s="234"/>
      <c r="K950" s="233">
        <v>1581000</v>
      </c>
      <c r="L950" s="583" t="s">
        <v>714</v>
      </c>
      <c r="M950" s="620">
        <v>45172</v>
      </c>
      <c r="N950" s="620">
        <v>45172</v>
      </c>
    </row>
    <row r="951" spans="1:14" s="235" customFormat="1" outlineLevel="2">
      <c r="A951" s="230" t="s">
        <v>669</v>
      </c>
      <c r="B951" s="230" t="s">
        <v>40</v>
      </c>
      <c r="C951" s="301" t="s">
        <v>432</v>
      </c>
      <c r="D951" s="230" t="s">
        <v>431</v>
      </c>
      <c r="E951" s="232" t="s">
        <v>695</v>
      </c>
      <c r="F951" s="230" t="s">
        <v>671</v>
      </c>
      <c r="G951" s="542" t="s">
        <v>1065</v>
      </c>
      <c r="H951" s="233">
        <v>1581000</v>
      </c>
      <c r="I951" s="234"/>
      <c r="J951" s="234"/>
      <c r="K951" s="233">
        <v>1581000</v>
      </c>
      <c r="L951" s="583" t="s">
        <v>714</v>
      </c>
      <c r="M951" s="620">
        <v>45202</v>
      </c>
      <c r="N951" s="620">
        <v>45202</v>
      </c>
    </row>
    <row r="952" spans="1:14" s="235" customFormat="1" outlineLevel="2">
      <c r="A952" s="230" t="s">
        <v>669</v>
      </c>
      <c r="B952" s="230" t="s">
        <v>40</v>
      </c>
      <c r="C952" s="301" t="s">
        <v>432</v>
      </c>
      <c r="D952" s="230" t="s">
        <v>431</v>
      </c>
      <c r="E952" s="232" t="s">
        <v>695</v>
      </c>
      <c r="F952" s="230" t="s">
        <v>671</v>
      </c>
      <c r="G952" s="542" t="s">
        <v>1066</v>
      </c>
      <c r="H952" s="233">
        <v>1581000</v>
      </c>
      <c r="I952" s="234"/>
      <c r="J952" s="234"/>
      <c r="K952" s="233">
        <v>1581000</v>
      </c>
      <c r="L952" s="583" t="s">
        <v>714</v>
      </c>
      <c r="M952" s="620">
        <v>45233</v>
      </c>
      <c r="N952" s="620">
        <v>45233</v>
      </c>
    </row>
    <row r="953" spans="1:14" s="235" customFormat="1" outlineLevel="2">
      <c r="A953" s="230" t="s">
        <v>669</v>
      </c>
      <c r="B953" s="230" t="s">
        <v>40</v>
      </c>
      <c r="C953" s="301" t="s">
        <v>432</v>
      </c>
      <c r="D953" s="230" t="s">
        <v>431</v>
      </c>
      <c r="E953" s="232" t="s">
        <v>695</v>
      </c>
      <c r="F953" s="230" t="s">
        <v>671</v>
      </c>
      <c r="G953" s="542" t="s">
        <v>1067</v>
      </c>
      <c r="H953" s="233">
        <v>1581000</v>
      </c>
      <c r="I953" s="234"/>
      <c r="J953" s="234"/>
      <c r="K953" s="233">
        <v>1581000</v>
      </c>
      <c r="L953" s="583" t="s">
        <v>714</v>
      </c>
      <c r="M953" s="620">
        <v>45263</v>
      </c>
      <c r="N953" s="620">
        <v>45263</v>
      </c>
    </row>
    <row r="954" spans="1:14" s="235" customFormat="1" outlineLevel="2">
      <c r="A954" s="230" t="s">
        <v>669</v>
      </c>
      <c r="B954" s="230" t="s">
        <v>40</v>
      </c>
      <c r="C954" s="301" t="s">
        <v>432</v>
      </c>
      <c r="D954" s="230" t="s">
        <v>431</v>
      </c>
      <c r="E954" s="232" t="s">
        <v>695</v>
      </c>
      <c r="F954" s="230" t="s">
        <v>671</v>
      </c>
      <c r="G954" s="542" t="s">
        <v>1068</v>
      </c>
      <c r="H954" s="233">
        <v>1581000</v>
      </c>
      <c r="I954" s="234"/>
      <c r="J954" s="234"/>
      <c r="K954" s="233">
        <v>1581000</v>
      </c>
      <c r="L954" s="583" t="s">
        <v>714</v>
      </c>
      <c r="M954" s="620">
        <v>45294</v>
      </c>
      <c r="N954" s="620">
        <v>45294</v>
      </c>
    </row>
    <row r="955" spans="1:14" s="235" customFormat="1" outlineLevel="2">
      <c r="A955" s="230" t="s">
        <v>669</v>
      </c>
      <c r="B955" s="230" t="s">
        <v>40</v>
      </c>
      <c r="C955" s="301" t="s">
        <v>432</v>
      </c>
      <c r="D955" s="230" t="s">
        <v>431</v>
      </c>
      <c r="E955" s="232" t="s">
        <v>695</v>
      </c>
      <c r="F955" s="230" t="s">
        <v>671</v>
      </c>
      <c r="G955" s="542" t="s">
        <v>1069</v>
      </c>
      <c r="H955" s="233">
        <v>1581000</v>
      </c>
      <c r="I955" s="234"/>
      <c r="J955" s="234"/>
      <c r="K955" s="233">
        <v>1581000</v>
      </c>
      <c r="L955" s="583" t="s">
        <v>714</v>
      </c>
      <c r="M955" s="620">
        <v>45325</v>
      </c>
      <c r="N955" s="620">
        <v>45325</v>
      </c>
    </row>
    <row r="956" spans="1:14" s="235" customFormat="1" outlineLevel="2">
      <c r="A956" s="230" t="s">
        <v>669</v>
      </c>
      <c r="B956" s="230" t="s">
        <v>40</v>
      </c>
      <c r="C956" s="301" t="s">
        <v>432</v>
      </c>
      <c r="D956" s="230" t="s">
        <v>431</v>
      </c>
      <c r="E956" s="232" t="s">
        <v>695</v>
      </c>
      <c r="F956" s="230" t="s">
        <v>671</v>
      </c>
      <c r="G956" s="542" t="s">
        <v>1070</v>
      </c>
      <c r="H956" s="233">
        <v>1581000</v>
      </c>
      <c r="I956" s="234"/>
      <c r="J956" s="234"/>
      <c r="K956" s="233">
        <v>1581000</v>
      </c>
      <c r="L956" s="583" t="s">
        <v>714</v>
      </c>
      <c r="M956" s="620">
        <v>45354</v>
      </c>
      <c r="N956" s="620">
        <v>45354</v>
      </c>
    </row>
    <row r="957" spans="1:14" s="235" customFormat="1" outlineLevel="2">
      <c r="A957" s="230" t="s">
        <v>669</v>
      </c>
      <c r="B957" s="230" t="s">
        <v>40</v>
      </c>
      <c r="C957" s="301" t="s">
        <v>432</v>
      </c>
      <c r="D957" s="230" t="s">
        <v>431</v>
      </c>
      <c r="E957" s="232" t="s">
        <v>695</v>
      </c>
      <c r="F957" s="230" t="s">
        <v>671</v>
      </c>
      <c r="G957" s="542" t="s">
        <v>1071</v>
      </c>
      <c r="H957" s="233">
        <v>1581000</v>
      </c>
      <c r="I957" s="234"/>
      <c r="J957" s="234"/>
      <c r="K957" s="233">
        <v>1581000</v>
      </c>
      <c r="L957" s="583" t="s">
        <v>714</v>
      </c>
      <c r="M957" s="620">
        <v>45385</v>
      </c>
      <c r="N957" s="620">
        <v>45385</v>
      </c>
    </row>
    <row r="958" spans="1:14" s="235" customFormat="1" outlineLevel="2">
      <c r="A958" s="230" t="s">
        <v>669</v>
      </c>
      <c r="B958" s="230" t="s">
        <v>40</v>
      </c>
      <c r="C958" s="301" t="s">
        <v>432</v>
      </c>
      <c r="D958" s="230" t="s">
        <v>431</v>
      </c>
      <c r="E958" s="232" t="s">
        <v>695</v>
      </c>
      <c r="F958" s="230" t="s">
        <v>671</v>
      </c>
      <c r="G958" s="542" t="s">
        <v>1072</v>
      </c>
      <c r="H958" s="233">
        <v>1581000</v>
      </c>
      <c r="I958" s="234"/>
      <c r="J958" s="234"/>
      <c r="K958" s="233">
        <v>1581000</v>
      </c>
      <c r="L958" s="583" t="s">
        <v>714</v>
      </c>
      <c r="M958" s="620">
        <v>45415</v>
      </c>
      <c r="N958" s="620">
        <v>45415</v>
      </c>
    </row>
    <row r="959" spans="1:14" s="235" customFormat="1" outlineLevel="2">
      <c r="A959" s="230" t="s">
        <v>669</v>
      </c>
      <c r="B959" s="230" t="s">
        <v>40</v>
      </c>
      <c r="C959" s="301" t="s">
        <v>432</v>
      </c>
      <c r="D959" s="230" t="s">
        <v>431</v>
      </c>
      <c r="E959" s="232" t="s">
        <v>695</v>
      </c>
      <c r="F959" s="230" t="s">
        <v>671</v>
      </c>
      <c r="G959" s="542" t="s">
        <v>1073</v>
      </c>
      <c r="H959" s="233">
        <v>1581000</v>
      </c>
      <c r="I959" s="234"/>
      <c r="J959" s="234"/>
      <c r="K959" s="233">
        <v>1581000</v>
      </c>
      <c r="L959" s="583" t="s">
        <v>714</v>
      </c>
      <c r="M959" s="620">
        <v>45447</v>
      </c>
      <c r="N959" s="620">
        <v>45447</v>
      </c>
    </row>
    <row r="960" spans="1:14" s="235" customFormat="1" outlineLevel="2">
      <c r="A960" s="230" t="s">
        <v>669</v>
      </c>
      <c r="B960" s="230" t="s">
        <v>40</v>
      </c>
      <c r="C960" s="301" t="s">
        <v>432</v>
      </c>
      <c r="D960" s="230" t="s">
        <v>431</v>
      </c>
      <c r="E960" s="232" t="s">
        <v>695</v>
      </c>
      <c r="F960" s="230" t="s">
        <v>671</v>
      </c>
      <c r="G960" s="542" t="s">
        <v>1074</v>
      </c>
      <c r="H960" s="233">
        <v>1581000</v>
      </c>
      <c r="I960" s="234"/>
      <c r="J960" s="234"/>
      <c r="K960" s="233">
        <v>1581000</v>
      </c>
      <c r="L960" s="583" t="s">
        <v>714</v>
      </c>
      <c r="M960" s="620">
        <v>45476</v>
      </c>
      <c r="N960" s="620">
        <v>45476</v>
      </c>
    </row>
    <row r="961" spans="1:14" s="235" customFormat="1" outlineLevel="2">
      <c r="A961" s="230" t="s">
        <v>669</v>
      </c>
      <c r="B961" s="230" t="s">
        <v>40</v>
      </c>
      <c r="C961" s="301" t="s">
        <v>432</v>
      </c>
      <c r="D961" s="230" t="s">
        <v>431</v>
      </c>
      <c r="E961" s="232" t="s">
        <v>695</v>
      </c>
      <c r="F961" s="230" t="s">
        <v>671</v>
      </c>
      <c r="G961" s="542" t="s">
        <v>1075</v>
      </c>
      <c r="H961" s="233">
        <v>1581000</v>
      </c>
      <c r="I961" s="234"/>
      <c r="J961" s="234"/>
      <c r="K961" s="233">
        <v>1581000</v>
      </c>
      <c r="L961" s="583" t="s">
        <v>714</v>
      </c>
      <c r="M961" s="620">
        <v>45507</v>
      </c>
      <c r="N961" s="620">
        <v>45507</v>
      </c>
    </row>
    <row r="962" spans="1:14" s="235" customFormat="1" outlineLevel="2">
      <c r="A962" s="230" t="s">
        <v>669</v>
      </c>
      <c r="B962" s="230" t="s">
        <v>40</v>
      </c>
      <c r="C962" s="301" t="s">
        <v>432</v>
      </c>
      <c r="D962" s="230" t="s">
        <v>431</v>
      </c>
      <c r="E962" s="232" t="s">
        <v>695</v>
      </c>
      <c r="F962" s="230" t="s">
        <v>671</v>
      </c>
      <c r="G962" s="542" t="s">
        <v>1076</v>
      </c>
      <c r="H962" s="233">
        <v>1581000</v>
      </c>
      <c r="I962" s="234"/>
      <c r="J962" s="234"/>
      <c r="K962" s="233">
        <v>1581000</v>
      </c>
      <c r="L962" s="583" t="s">
        <v>714</v>
      </c>
      <c r="M962" s="620">
        <v>45538</v>
      </c>
      <c r="N962" s="620">
        <v>45538</v>
      </c>
    </row>
    <row r="963" spans="1:14" s="235" customFormat="1" outlineLevel="2">
      <c r="A963" s="230" t="s">
        <v>669</v>
      </c>
      <c r="B963" s="230" t="s">
        <v>40</v>
      </c>
      <c r="C963" s="301" t="s">
        <v>432</v>
      </c>
      <c r="D963" s="230" t="s">
        <v>431</v>
      </c>
      <c r="E963" s="232" t="s">
        <v>695</v>
      </c>
      <c r="F963" s="230" t="s">
        <v>671</v>
      </c>
      <c r="G963" s="542" t="s">
        <v>1077</v>
      </c>
      <c r="H963" s="233">
        <v>1581000</v>
      </c>
      <c r="I963" s="234"/>
      <c r="J963" s="234"/>
      <c r="K963" s="233">
        <v>1581000</v>
      </c>
      <c r="L963" s="583" t="s">
        <v>714</v>
      </c>
      <c r="M963" s="620">
        <v>45568</v>
      </c>
      <c r="N963" s="620">
        <v>45568</v>
      </c>
    </row>
    <row r="964" spans="1:14" s="235" customFormat="1" outlineLevel="1">
      <c r="A964" s="485"/>
      <c r="B964" s="490" t="s">
        <v>740</v>
      </c>
      <c r="C964" s="486"/>
      <c r="D964" s="485"/>
      <c r="E964" s="485"/>
      <c r="F964" s="485"/>
      <c r="G964" s="531"/>
      <c r="H964" s="487">
        <f>SUBTOTAL(9,H942:H963)</f>
        <v>34893600</v>
      </c>
      <c r="I964" s="488">
        <f>SUBTOTAL(9,I942:I963)</f>
        <v>0</v>
      </c>
      <c r="J964" s="488">
        <f>SUBTOTAL(9,J942:J963)</f>
        <v>0</v>
      </c>
      <c r="K964" s="487">
        <f>SUBTOTAL(9,K942:K963)</f>
        <v>34893600</v>
      </c>
      <c r="L964" s="489"/>
      <c r="M964" s="620"/>
      <c r="N964" s="620"/>
    </row>
    <row r="965" spans="1:14" s="235" customFormat="1">
      <c r="A965" s="485"/>
      <c r="B965" s="490" t="s">
        <v>780</v>
      </c>
      <c r="C965" s="486"/>
      <c r="D965" s="485"/>
      <c r="E965" s="485"/>
      <c r="F965" s="485"/>
      <c r="G965" s="531"/>
      <c r="H965" s="487">
        <f>SUBTOTAL(9,H378:H963)</f>
        <v>5707863531.3899889</v>
      </c>
      <c r="I965" s="488">
        <f>SUBTOTAL(9,I378:I963)</f>
        <v>0</v>
      </c>
      <c r="J965" s="488">
        <f>SUBTOTAL(9,J378:J963)</f>
        <v>0</v>
      </c>
      <c r="K965" s="487">
        <f>SUBTOTAL(9,K378:K963)</f>
        <v>5707863531.3899889</v>
      </c>
      <c r="L965" s="489"/>
      <c r="M965" s="620"/>
      <c r="N965" s="620"/>
    </row>
    <row r="966" spans="1:14">
      <c r="A966" s="179"/>
      <c r="B966" s="179"/>
      <c r="C966" s="186"/>
      <c r="D966" s="179"/>
      <c r="E966" s="180"/>
      <c r="F966" s="179"/>
      <c r="G966" s="532"/>
      <c r="H966" s="181"/>
      <c r="I966" s="182"/>
      <c r="J966" s="182"/>
      <c r="K966" s="183"/>
      <c r="L966" s="192"/>
      <c r="M966" s="563"/>
      <c r="N966" s="563"/>
    </row>
    <row r="967" spans="1:14" s="156" customFormat="1" ht="21.75" customHeight="1">
      <c r="A967" s="428" t="s">
        <v>640</v>
      </c>
      <c r="B967" s="136"/>
      <c r="C967" s="150"/>
      <c r="D967" s="136"/>
      <c r="E967" s="136"/>
      <c r="F967" s="428"/>
      <c r="G967" s="498"/>
      <c r="H967" s="162">
        <f>+H965+H374</f>
        <v>8396378524.6299896</v>
      </c>
      <c r="I967" s="162">
        <f>+I965+I374</f>
        <v>162161000</v>
      </c>
      <c r="J967" s="162">
        <f>+J965+J374</f>
        <v>288426000</v>
      </c>
      <c r="K967" s="162">
        <f>+K965+K374</f>
        <v>8846965524.6299896</v>
      </c>
      <c r="L967" s="153"/>
      <c r="M967" s="562"/>
      <c r="N967" s="562"/>
    </row>
    <row r="968" spans="1:14">
      <c r="H968" s="187"/>
    </row>
    <row r="969" spans="1:14">
      <c r="E969" s="115"/>
      <c r="H969" s="187"/>
      <c r="K969" s="164"/>
    </row>
    <row r="970" spans="1:14">
      <c r="H970" s="187"/>
    </row>
    <row r="971" spans="1:14">
      <c r="H971" s="187"/>
    </row>
    <row r="972" spans="1:14">
      <c r="H972" s="187"/>
    </row>
    <row r="973" spans="1:14">
      <c r="H973" s="187"/>
    </row>
  </sheetData>
  <mergeCells count="3">
    <mergeCell ref="A3:N3"/>
    <mergeCell ref="A321:B321"/>
    <mergeCell ref="A373:B37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2"/>
  <sheetViews>
    <sheetView topLeftCell="A49" zoomScaleNormal="110" workbookViewId="0">
      <selection activeCell="H12" sqref="H12:H62"/>
    </sheetView>
  </sheetViews>
  <sheetFormatPr baseColWidth="10" defaultColWidth="9.296875" defaultRowHeight="13" outlineLevelRow="2"/>
  <cols>
    <col min="1" max="1" width="21.09765625" style="106" bestFit="1" customWidth="1"/>
    <col min="2" max="2" width="31" style="106" customWidth="1"/>
    <col min="3" max="3" width="14.796875" style="115" customWidth="1"/>
    <col min="4" max="4" width="30.5" style="106" customWidth="1"/>
    <col min="5" max="5" width="12.296875" style="106" customWidth="1"/>
    <col min="6" max="6" width="16.296875" style="106" bestFit="1" customWidth="1"/>
    <col min="7" max="7" width="28.3984375" style="491" customWidth="1"/>
    <col min="8" max="8" width="19" style="164" bestFit="1" customWidth="1"/>
    <col min="9" max="9" width="10.5" style="106" customWidth="1"/>
    <col min="10" max="10" width="10.69921875" style="106" customWidth="1"/>
    <col min="11" max="11" width="14.296875" style="106" customWidth="1"/>
    <col min="12" max="12" width="11.296875" style="115" customWidth="1"/>
    <col min="13" max="14" width="11.296875" style="561" customWidth="1"/>
    <col min="15" max="16384" width="9.296875" style="106"/>
  </cols>
  <sheetData>
    <row r="1" spans="1:14">
      <c r="B1" s="106">
        <v>1</v>
      </c>
      <c r="C1" s="115">
        <v>2</v>
      </c>
      <c r="D1" s="106">
        <v>3</v>
      </c>
    </row>
    <row r="2" spans="1:14" s="113" customFormat="1" ht="27.75" customHeight="1">
      <c r="A2" s="143" t="s">
        <v>323</v>
      </c>
      <c r="B2" s="143" t="s">
        <v>325</v>
      </c>
      <c r="C2" s="149" t="s">
        <v>326</v>
      </c>
      <c r="D2" s="143" t="s">
        <v>327</v>
      </c>
      <c r="E2" s="144" t="s">
        <v>664</v>
      </c>
      <c r="F2" s="143" t="s">
        <v>324</v>
      </c>
      <c r="G2" s="492" t="s">
        <v>724</v>
      </c>
      <c r="H2" s="157" t="s">
        <v>328</v>
      </c>
      <c r="I2" s="143" t="s">
        <v>329</v>
      </c>
      <c r="J2" s="143" t="s">
        <v>330</v>
      </c>
      <c r="K2" s="143" t="s">
        <v>331</v>
      </c>
      <c r="L2" s="564" t="s">
        <v>1241</v>
      </c>
      <c r="M2" s="608" t="s">
        <v>1242</v>
      </c>
      <c r="N2" s="608" t="s">
        <v>1243</v>
      </c>
    </row>
    <row r="3" spans="1:14" s="147" customFormat="1" ht="11.25" customHeight="1">
      <c r="A3" s="426" t="s">
        <v>667</v>
      </c>
      <c r="B3" s="427"/>
      <c r="C3" s="427"/>
      <c r="D3" s="427"/>
      <c r="E3" s="427"/>
      <c r="F3" s="427"/>
      <c r="G3" s="493"/>
      <c r="H3" s="427"/>
      <c r="I3" s="427"/>
      <c r="J3" s="427"/>
      <c r="K3" s="427"/>
      <c r="L3" s="427"/>
      <c r="M3" s="609"/>
      <c r="N3" s="609"/>
    </row>
    <row r="4" spans="1:14" s="656" customFormat="1" ht="11.25" customHeight="1">
      <c r="A4" s="650" t="s">
        <v>665</v>
      </c>
      <c r="B4" s="650" t="s">
        <v>155</v>
      </c>
      <c r="C4" s="651" t="s">
        <v>426</v>
      </c>
      <c r="D4" s="304" t="s">
        <v>431</v>
      </c>
      <c r="E4" s="650" t="s">
        <v>694</v>
      </c>
      <c r="F4" s="650" t="s">
        <v>620</v>
      </c>
      <c r="G4" s="649"/>
      <c r="H4" s="652">
        <v>661538548</v>
      </c>
      <c r="I4" s="653"/>
      <c r="J4" s="653"/>
      <c r="K4" s="654">
        <v>661538548</v>
      </c>
      <c r="L4" s="647" t="s">
        <v>714</v>
      </c>
      <c r="M4" s="655">
        <v>44927</v>
      </c>
      <c r="N4" s="655">
        <v>44927</v>
      </c>
    </row>
    <row r="5" spans="1:14" s="667" customFormat="1">
      <c r="A5" s="657" t="s">
        <v>665</v>
      </c>
      <c r="B5" s="657" t="s">
        <v>56</v>
      </c>
      <c r="C5" s="658" t="s">
        <v>648</v>
      </c>
      <c r="D5" s="659" t="s">
        <v>686</v>
      </c>
      <c r="E5" s="660" t="s">
        <v>694</v>
      </c>
      <c r="F5" s="657" t="s">
        <v>620</v>
      </c>
      <c r="G5" s="661" t="s">
        <v>1021</v>
      </c>
      <c r="H5" s="662">
        <v>400818</v>
      </c>
      <c r="I5" s="663"/>
      <c r="J5" s="663"/>
      <c r="K5" s="664">
        <v>400818</v>
      </c>
      <c r="L5" s="665" t="s">
        <v>714</v>
      </c>
      <c r="M5" s="666">
        <v>45184</v>
      </c>
      <c r="N5" s="666">
        <v>45184</v>
      </c>
    </row>
    <row r="6" spans="1:14" s="667" customFormat="1">
      <c r="A6" s="657" t="s">
        <v>665</v>
      </c>
      <c r="B6" s="657" t="s">
        <v>56</v>
      </c>
      <c r="C6" s="658" t="s">
        <v>648</v>
      </c>
      <c r="D6" s="659" t="s">
        <v>686</v>
      </c>
      <c r="E6" s="660" t="s">
        <v>694</v>
      </c>
      <c r="F6" s="657" t="s">
        <v>620</v>
      </c>
      <c r="G6" s="661" t="s">
        <v>1184</v>
      </c>
      <c r="H6" s="662">
        <v>900818</v>
      </c>
      <c r="I6" s="668"/>
      <c r="J6" s="663"/>
      <c r="K6" s="669">
        <v>900818</v>
      </c>
      <c r="L6" s="665" t="s">
        <v>714</v>
      </c>
      <c r="M6" s="666">
        <v>45189</v>
      </c>
      <c r="N6" s="666">
        <v>45189</v>
      </c>
    </row>
    <row r="7" spans="1:14" s="667" customFormat="1">
      <c r="A7" s="657" t="s">
        <v>665</v>
      </c>
      <c r="B7" s="657" t="s">
        <v>56</v>
      </c>
      <c r="C7" s="658" t="s">
        <v>648</v>
      </c>
      <c r="D7" s="659" t="s">
        <v>686</v>
      </c>
      <c r="E7" s="660" t="s">
        <v>694</v>
      </c>
      <c r="F7" s="657" t="s">
        <v>620</v>
      </c>
      <c r="G7" s="661" t="s">
        <v>988</v>
      </c>
      <c r="H7" s="662">
        <v>17019072</v>
      </c>
      <c r="I7" s="668"/>
      <c r="J7" s="663"/>
      <c r="K7" s="669">
        <v>17019072</v>
      </c>
      <c r="L7" s="665" t="s">
        <v>714</v>
      </c>
      <c r="M7" s="666">
        <v>45202</v>
      </c>
      <c r="N7" s="666">
        <v>45202</v>
      </c>
    </row>
    <row r="8" spans="1:14" s="680" customFormat="1" ht="12.75" customHeight="1">
      <c r="A8" s="670" t="s">
        <v>665</v>
      </c>
      <c r="B8" s="670" t="s">
        <v>54</v>
      </c>
      <c r="C8" s="671" t="s">
        <v>599</v>
      </c>
      <c r="D8" s="670" t="s">
        <v>603</v>
      </c>
      <c r="E8" s="672" t="s">
        <v>694</v>
      </c>
      <c r="F8" s="670" t="s">
        <v>620</v>
      </c>
      <c r="G8" s="673" t="s">
        <v>1021</v>
      </c>
      <c r="H8" s="674">
        <v>1285194</v>
      </c>
      <c r="I8" s="675"/>
      <c r="J8" s="676"/>
      <c r="K8" s="677">
        <v>1285194</v>
      </c>
      <c r="L8" s="678" t="s">
        <v>714</v>
      </c>
      <c r="M8" s="679">
        <v>45184</v>
      </c>
      <c r="N8" s="679">
        <v>45184</v>
      </c>
    </row>
    <row r="9" spans="1:14" s="680" customFormat="1" ht="12.75" customHeight="1">
      <c r="A9" s="670" t="s">
        <v>665</v>
      </c>
      <c r="B9" s="670" t="s">
        <v>54</v>
      </c>
      <c r="C9" s="671" t="s">
        <v>599</v>
      </c>
      <c r="D9" s="670" t="s">
        <v>603</v>
      </c>
      <c r="E9" s="681" t="s">
        <v>694</v>
      </c>
      <c r="F9" s="670" t="s">
        <v>620</v>
      </c>
      <c r="G9" s="673" t="s">
        <v>1184</v>
      </c>
      <c r="H9" s="682">
        <v>1285194</v>
      </c>
      <c r="I9" s="675"/>
      <c r="J9" s="676"/>
      <c r="K9" s="677">
        <v>1285194</v>
      </c>
      <c r="L9" s="678" t="s">
        <v>714</v>
      </c>
      <c r="M9" s="679">
        <v>45199</v>
      </c>
      <c r="N9" s="679">
        <v>45199</v>
      </c>
    </row>
    <row r="10" spans="1:14" s="680" customFormat="1" ht="12.75" customHeight="1">
      <c r="A10" s="670" t="s">
        <v>665</v>
      </c>
      <c r="B10" s="670" t="s">
        <v>54</v>
      </c>
      <c r="C10" s="671" t="s">
        <v>599</v>
      </c>
      <c r="D10" s="670" t="s">
        <v>603</v>
      </c>
      <c r="E10" s="681" t="s">
        <v>694</v>
      </c>
      <c r="F10" s="670" t="s">
        <v>620</v>
      </c>
      <c r="G10" s="673" t="s">
        <v>1244</v>
      </c>
      <c r="H10" s="677">
        <v>24201716</v>
      </c>
      <c r="I10" s="675"/>
      <c r="J10" s="676"/>
      <c r="K10" s="677">
        <v>24201716</v>
      </c>
      <c r="L10" s="678" t="s">
        <v>714</v>
      </c>
      <c r="M10" s="679">
        <v>45202</v>
      </c>
      <c r="N10" s="679">
        <v>45202</v>
      </c>
    </row>
    <row r="11" spans="1:14" s="692" customFormat="1" ht="12" customHeight="1">
      <c r="A11" s="683" t="s">
        <v>665</v>
      </c>
      <c r="B11" s="683" t="s">
        <v>36</v>
      </c>
      <c r="C11" s="684" t="s">
        <v>360</v>
      </c>
      <c r="D11" s="685" t="s">
        <v>1276</v>
      </c>
      <c r="E11" s="686" t="s">
        <v>695</v>
      </c>
      <c r="F11" s="683" t="s">
        <v>620</v>
      </c>
      <c r="G11" s="687"/>
      <c r="H11" s="688">
        <v>188232448</v>
      </c>
      <c r="I11" s="689"/>
      <c r="J11" s="689"/>
      <c r="K11" s="688">
        <v>188232448</v>
      </c>
      <c r="L11" s="690" t="s">
        <v>714</v>
      </c>
      <c r="M11" s="691">
        <v>44927</v>
      </c>
      <c r="N11" s="691">
        <v>44927</v>
      </c>
    </row>
    <row r="12" spans="1:14" s="702" customFormat="1">
      <c r="A12" s="693" t="s">
        <v>665</v>
      </c>
      <c r="B12" s="693" t="s">
        <v>34</v>
      </c>
      <c r="C12" s="694" t="s">
        <v>407</v>
      </c>
      <c r="D12" s="693" t="s">
        <v>408</v>
      </c>
      <c r="E12" s="695" t="s">
        <v>695</v>
      </c>
      <c r="F12" s="693" t="s">
        <v>620</v>
      </c>
      <c r="G12" s="696" t="s">
        <v>1245</v>
      </c>
      <c r="H12" s="697">
        <v>2270744</v>
      </c>
      <c r="I12" s="698"/>
      <c r="J12" s="699"/>
      <c r="K12" s="697">
        <v>2270744</v>
      </c>
      <c r="L12" s="700" t="s">
        <v>714</v>
      </c>
      <c r="M12" s="701">
        <v>45427</v>
      </c>
      <c r="N12" s="701">
        <v>45427</v>
      </c>
    </row>
    <row r="13" spans="1:14" s="702" customFormat="1">
      <c r="A13" s="693" t="s">
        <v>665</v>
      </c>
      <c r="B13" s="693" t="s">
        <v>34</v>
      </c>
      <c r="C13" s="694" t="s">
        <v>407</v>
      </c>
      <c r="D13" s="693" t="s">
        <v>408</v>
      </c>
      <c r="E13" s="695" t="s">
        <v>695</v>
      </c>
      <c r="F13" s="693" t="s">
        <v>620</v>
      </c>
      <c r="G13" s="696" t="s">
        <v>1246</v>
      </c>
      <c r="H13" s="697">
        <v>2270744</v>
      </c>
      <c r="I13" s="698"/>
      <c r="J13" s="699"/>
      <c r="K13" s="697">
        <v>2270744</v>
      </c>
      <c r="L13" s="700" t="s">
        <v>714</v>
      </c>
      <c r="M13" s="701">
        <v>45442</v>
      </c>
      <c r="N13" s="701">
        <v>45442</v>
      </c>
    </row>
    <row r="14" spans="1:14" s="702" customFormat="1">
      <c r="A14" s="693" t="s">
        <v>665</v>
      </c>
      <c r="B14" s="693" t="s">
        <v>34</v>
      </c>
      <c r="C14" s="694" t="s">
        <v>407</v>
      </c>
      <c r="D14" s="693" t="s">
        <v>408</v>
      </c>
      <c r="E14" s="695" t="s">
        <v>695</v>
      </c>
      <c r="F14" s="693" t="s">
        <v>620</v>
      </c>
      <c r="G14" s="696" t="s">
        <v>1247</v>
      </c>
      <c r="H14" s="697">
        <v>2270744</v>
      </c>
      <c r="I14" s="698"/>
      <c r="J14" s="699"/>
      <c r="K14" s="697">
        <v>2270744</v>
      </c>
      <c r="L14" s="700" t="s">
        <v>714</v>
      </c>
      <c r="M14" s="701">
        <v>45458</v>
      </c>
      <c r="N14" s="701">
        <v>45458</v>
      </c>
    </row>
    <row r="15" spans="1:14" s="702" customFormat="1">
      <c r="A15" s="693" t="s">
        <v>665</v>
      </c>
      <c r="B15" s="693" t="s">
        <v>34</v>
      </c>
      <c r="C15" s="694" t="s">
        <v>407</v>
      </c>
      <c r="D15" s="693" t="s">
        <v>408</v>
      </c>
      <c r="E15" s="695" t="s">
        <v>695</v>
      </c>
      <c r="F15" s="693" t="s">
        <v>620</v>
      </c>
      <c r="G15" s="696" t="s">
        <v>1248</v>
      </c>
      <c r="H15" s="697">
        <v>2270744</v>
      </c>
      <c r="I15" s="698"/>
      <c r="J15" s="699"/>
      <c r="K15" s="697">
        <v>2270744</v>
      </c>
      <c r="L15" s="700" t="s">
        <v>714</v>
      </c>
      <c r="M15" s="701">
        <v>45473</v>
      </c>
      <c r="N15" s="701">
        <v>45473</v>
      </c>
    </row>
    <row r="16" spans="1:14" s="702" customFormat="1">
      <c r="A16" s="693" t="s">
        <v>665</v>
      </c>
      <c r="B16" s="693" t="s">
        <v>34</v>
      </c>
      <c r="C16" s="694" t="s">
        <v>407</v>
      </c>
      <c r="D16" s="693" t="s">
        <v>408</v>
      </c>
      <c r="E16" s="695" t="s">
        <v>695</v>
      </c>
      <c r="F16" s="693" t="s">
        <v>620</v>
      </c>
      <c r="G16" s="696" t="s">
        <v>1249</v>
      </c>
      <c r="H16" s="697">
        <v>2270744</v>
      </c>
      <c r="I16" s="698"/>
      <c r="J16" s="699"/>
      <c r="K16" s="697">
        <v>2270744</v>
      </c>
      <c r="L16" s="700" t="s">
        <v>714</v>
      </c>
      <c r="M16" s="701">
        <v>45488</v>
      </c>
      <c r="N16" s="701">
        <v>45488</v>
      </c>
    </row>
    <row r="17" spans="1:14" s="702" customFormat="1">
      <c r="A17" s="693" t="s">
        <v>665</v>
      </c>
      <c r="B17" s="693" t="s">
        <v>34</v>
      </c>
      <c r="C17" s="694" t="s">
        <v>407</v>
      </c>
      <c r="D17" s="693" t="s">
        <v>408</v>
      </c>
      <c r="E17" s="695" t="s">
        <v>695</v>
      </c>
      <c r="F17" s="693" t="s">
        <v>620</v>
      </c>
      <c r="G17" s="696" t="s">
        <v>1250</v>
      </c>
      <c r="H17" s="697">
        <v>2270744</v>
      </c>
      <c r="I17" s="698"/>
      <c r="J17" s="699"/>
      <c r="K17" s="697">
        <v>2270744</v>
      </c>
      <c r="L17" s="700" t="s">
        <v>714</v>
      </c>
      <c r="M17" s="701">
        <v>45503</v>
      </c>
      <c r="N17" s="701">
        <v>45503</v>
      </c>
    </row>
    <row r="18" spans="1:14" s="702" customFormat="1">
      <c r="A18" s="693" t="s">
        <v>665</v>
      </c>
      <c r="B18" s="693" t="s">
        <v>34</v>
      </c>
      <c r="C18" s="694" t="s">
        <v>407</v>
      </c>
      <c r="D18" s="693" t="s">
        <v>408</v>
      </c>
      <c r="E18" s="695" t="s">
        <v>695</v>
      </c>
      <c r="F18" s="693" t="s">
        <v>620</v>
      </c>
      <c r="G18" s="696" t="s">
        <v>1251</v>
      </c>
      <c r="H18" s="697">
        <v>2270744</v>
      </c>
      <c r="I18" s="698"/>
      <c r="J18" s="699"/>
      <c r="K18" s="697">
        <v>2270744</v>
      </c>
      <c r="L18" s="700" t="s">
        <v>714</v>
      </c>
      <c r="M18" s="701">
        <v>45519</v>
      </c>
      <c r="N18" s="701">
        <v>45519</v>
      </c>
    </row>
    <row r="19" spans="1:14" s="702" customFormat="1">
      <c r="A19" s="693" t="s">
        <v>665</v>
      </c>
      <c r="B19" s="693" t="s">
        <v>34</v>
      </c>
      <c r="C19" s="694" t="s">
        <v>407</v>
      </c>
      <c r="D19" s="693" t="s">
        <v>408</v>
      </c>
      <c r="E19" s="695" t="s">
        <v>695</v>
      </c>
      <c r="F19" s="693" t="s">
        <v>620</v>
      </c>
      <c r="G19" s="696" t="s">
        <v>1252</v>
      </c>
      <c r="H19" s="697">
        <v>2270744</v>
      </c>
      <c r="I19" s="698"/>
      <c r="J19" s="699"/>
      <c r="K19" s="697">
        <v>2270744</v>
      </c>
      <c r="L19" s="700" t="s">
        <v>714</v>
      </c>
      <c r="M19" s="701">
        <v>45534</v>
      </c>
      <c r="N19" s="701">
        <v>45534</v>
      </c>
    </row>
    <row r="20" spans="1:14" s="702" customFormat="1">
      <c r="A20" s="693" t="s">
        <v>665</v>
      </c>
      <c r="B20" s="693" t="s">
        <v>34</v>
      </c>
      <c r="C20" s="694" t="s">
        <v>407</v>
      </c>
      <c r="D20" s="693" t="s">
        <v>408</v>
      </c>
      <c r="E20" s="695" t="s">
        <v>695</v>
      </c>
      <c r="F20" s="693" t="s">
        <v>620</v>
      </c>
      <c r="G20" s="696" t="s">
        <v>1253</v>
      </c>
      <c r="H20" s="697">
        <v>2270744</v>
      </c>
      <c r="I20" s="698"/>
      <c r="J20" s="699"/>
      <c r="K20" s="697">
        <v>2270744</v>
      </c>
      <c r="L20" s="700" t="s">
        <v>714</v>
      </c>
      <c r="M20" s="701">
        <v>45550</v>
      </c>
      <c r="N20" s="701">
        <v>45550</v>
      </c>
    </row>
    <row r="21" spans="1:14" s="702" customFormat="1">
      <c r="A21" s="693" t="s">
        <v>665</v>
      </c>
      <c r="B21" s="693" t="s">
        <v>34</v>
      </c>
      <c r="C21" s="694" t="s">
        <v>407</v>
      </c>
      <c r="D21" s="693" t="s">
        <v>408</v>
      </c>
      <c r="E21" s="695" t="s">
        <v>695</v>
      </c>
      <c r="F21" s="693" t="s">
        <v>620</v>
      </c>
      <c r="G21" s="696" t="s">
        <v>1254</v>
      </c>
      <c r="H21" s="697">
        <v>2270744</v>
      </c>
      <c r="I21" s="698"/>
      <c r="J21" s="699"/>
      <c r="K21" s="697">
        <v>2270744</v>
      </c>
      <c r="L21" s="700" t="s">
        <v>714</v>
      </c>
      <c r="M21" s="701">
        <v>45565</v>
      </c>
      <c r="N21" s="701">
        <v>45565</v>
      </c>
    </row>
    <row r="22" spans="1:14" s="702" customFormat="1">
      <c r="A22" s="693" t="s">
        <v>665</v>
      </c>
      <c r="B22" s="693" t="s">
        <v>34</v>
      </c>
      <c r="C22" s="694" t="s">
        <v>407</v>
      </c>
      <c r="D22" s="693" t="s">
        <v>408</v>
      </c>
      <c r="E22" s="695" t="s">
        <v>695</v>
      </c>
      <c r="F22" s="693" t="s">
        <v>620</v>
      </c>
      <c r="G22" s="696" t="s">
        <v>1255</v>
      </c>
      <c r="H22" s="697">
        <v>2270744</v>
      </c>
      <c r="I22" s="698"/>
      <c r="J22" s="699"/>
      <c r="K22" s="697">
        <v>2270744</v>
      </c>
      <c r="L22" s="700" t="s">
        <v>714</v>
      </c>
      <c r="M22" s="701">
        <v>45580</v>
      </c>
      <c r="N22" s="701">
        <v>45580</v>
      </c>
    </row>
    <row r="23" spans="1:14" s="702" customFormat="1">
      <c r="A23" s="693" t="s">
        <v>665</v>
      </c>
      <c r="B23" s="693" t="s">
        <v>34</v>
      </c>
      <c r="C23" s="694" t="s">
        <v>407</v>
      </c>
      <c r="D23" s="693" t="s">
        <v>408</v>
      </c>
      <c r="E23" s="695" t="s">
        <v>695</v>
      </c>
      <c r="F23" s="693" t="s">
        <v>620</v>
      </c>
      <c r="G23" s="696" t="s">
        <v>1244</v>
      </c>
      <c r="H23" s="697">
        <v>2270744</v>
      </c>
      <c r="I23" s="698"/>
      <c r="J23" s="699"/>
      <c r="K23" s="697">
        <v>2270744</v>
      </c>
      <c r="L23" s="700" t="s">
        <v>714</v>
      </c>
      <c r="M23" s="701">
        <v>45596</v>
      </c>
      <c r="N23" s="701">
        <v>45596</v>
      </c>
    </row>
    <row r="24" spans="1:14" s="702" customFormat="1">
      <c r="A24" s="693" t="s">
        <v>665</v>
      </c>
      <c r="B24" s="693" t="s">
        <v>34</v>
      </c>
      <c r="C24" s="694" t="s">
        <v>407</v>
      </c>
      <c r="D24" s="693" t="s">
        <v>408</v>
      </c>
      <c r="E24" s="695" t="s">
        <v>695</v>
      </c>
      <c r="F24" s="693" t="s">
        <v>620</v>
      </c>
      <c r="G24" s="696" t="s">
        <v>1256</v>
      </c>
      <c r="H24" s="703">
        <v>4936400</v>
      </c>
      <c r="I24" s="699"/>
      <c r="J24" s="699"/>
      <c r="K24" s="703">
        <v>4936400</v>
      </c>
      <c r="L24" s="700" t="s">
        <v>714</v>
      </c>
      <c r="M24" s="701">
        <v>44926</v>
      </c>
      <c r="N24" s="701">
        <v>44926</v>
      </c>
    </row>
    <row r="25" spans="1:14" s="702" customFormat="1">
      <c r="A25" s="693" t="s">
        <v>665</v>
      </c>
      <c r="B25" s="693" t="s">
        <v>34</v>
      </c>
      <c r="C25" s="694" t="s">
        <v>407</v>
      </c>
      <c r="D25" s="693" t="s">
        <v>408</v>
      </c>
      <c r="E25" s="695" t="s">
        <v>695</v>
      </c>
      <c r="F25" s="693" t="s">
        <v>620</v>
      </c>
      <c r="G25" s="696" t="s">
        <v>1257</v>
      </c>
      <c r="H25" s="703">
        <v>4936400</v>
      </c>
      <c r="I25" s="699"/>
      <c r="J25" s="699"/>
      <c r="K25" s="703">
        <v>4936400</v>
      </c>
      <c r="L25" s="700" t="s">
        <v>714</v>
      </c>
      <c r="M25" s="701">
        <v>45281</v>
      </c>
      <c r="N25" s="701">
        <v>45281</v>
      </c>
    </row>
    <row r="26" spans="1:14" s="702" customFormat="1">
      <c r="A26" s="693" t="s">
        <v>665</v>
      </c>
      <c r="B26" s="693" t="s">
        <v>34</v>
      </c>
      <c r="C26" s="694" t="s">
        <v>407</v>
      </c>
      <c r="D26" s="693" t="s">
        <v>408</v>
      </c>
      <c r="E26" s="695" t="s">
        <v>695</v>
      </c>
      <c r="F26" s="693" t="s">
        <v>620</v>
      </c>
      <c r="G26" s="696" t="s">
        <v>1258</v>
      </c>
      <c r="H26" s="703">
        <v>411202.12</v>
      </c>
      <c r="I26" s="699"/>
      <c r="J26" s="699"/>
      <c r="K26" s="703">
        <v>411202.12</v>
      </c>
      <c r="L26" s="700" t="s">
        <v>714</v>
      </c>
      <c r="M26" s="701">
        <v>45322</v>
      </c>
      <c r="N26" s="701">
        <v>45322</v>
      </c>
    </row>
    <row r="27" spans="1:14" s="702" customFormat="1">
      <c r="A27" s="693" t="s">
        <v>665</v>
      </c>
      <c r="B27" s="693" t="s">
        <v>34</v>
      </c>
      <c r="C27" s="694" t="s">
        <v>407</v>
      </c>
      <c r="D27" s="693" t="s">
        <v>408</v>
      </c>
      <c r="E27" s="695" t="s">
        <v>695</v>
      </c>
      <c r="F27" s="693" t="s">
        <v>620</v>
      </c>
      <c r="G27" s="696" t="s">
        <v>1259</v>
      </c>
      <c r="H27" s="703">
        <v>411202.12</v>
      </c>
      <c r="I27" s="699"/>
      <c r="J27" s="699"/>
      <c r="K27" s="703">
        <v>411202.12</v>
      </c>
      <c r="L27" s="700" t="s">
        <v>714</v>
      </c>
      <c r="M27" s="701">
        <v>45351</v>
      </c>
      <c r="N27" s="701">
        <v>45351</v>
      </c>
    </row>
    <row r="28" spans="1:14" s="702" customFormat="1">
      <c r="A28" s="693" t="s">
        <v>665</v>
      </c>
      <c r="B28" s="693" t="s">
        <v>34</v>
      </c>
      <c r="C28" s="694" t="s">
        <v>407</v>
      </c>
      <c r="D28" s="693" t="s">
        <v>408</v>
      </c>
      <c r="E28" s="695" t="s">
        <v>695</v>
      </c>
      <c r="F28" s="693" t="s">
        <v>620</v>
      </c>
      <c r="G28" s="696" t="s">
        <v>1260</v>
      </c>
      <c r="H28" s="703">
        <v>411202.12</v>
      </c>
      <c r="I28" s="699"/>
      <c r="J28" s="699"/>
      <c r="K28" s="703">
        <v>411202.12</v>
      </c>
      <c r="L28" s="700" t="s">
        <v>714</v>
      </c>
      <c r="M28" s="701">
        <v>45504</v>
      </c>
      <c r="N28" s="701">
        <v>45504</v>
      </c>
    </row>
    <row r="29" spans="1:14" s="702" customFormat="1">
      <c r="A29" s="693" t="s">
        <v>665</v>
      </c>
      <c r="B29" s="693" t="s">
        <v>34</v>
      </c>
      <c r="C29" s="694" t="s">
        <v>407</v>
      </c>
      <c r="D29" s="693" t="s">
        <v>408</v>
      </c>
      <c r="E29" s="695" t="s">
        <v>695</v>
      </c>
      <c r="F29" s="693" t="s">
        <v>620</v>
      </c>
      <c r="G29" s="696" t="s">
        <v>1261</v>
      </c>
      <c r="H29" s="703">
        <v>411202.12</v>
      </c>
      <c r="I29" s="699"/>
      <c r="J29" s="699"/>
      <c r="K29" s="703">
        <v>411202.12</v>
      </c>
      <c r="L29" s="700" t="s">
        <v>714</v>
      </c>
      <c r="M29" s="701">
        <v>45412</v>
      </c>
      <c r="N29" s="701">
        <v>45412</v>
      </c>
    </row>
    <row r="30" spans="1:14" s="702" customFormat="1">
      <c r="A30" s="693" t="s">
        <v>665</v>
      </c>
      <c r="B30" s="693" t="s">
        <v>34</v>
      </c>
      <c r="C30" s="694" t="s">
        <v>407</v>
      </c>
      <c r="D30" s="693" t="s">
        <v>408</v>
      </c>
      <c r="E30" s="695" t="s">
        <v>695</v>
      </c>
      <c r="F30" s="693" t="s">
        <v>620</v>
      </c>
      <c r="G30" s="696" t="s">
        <v>1262</v>
      </c>
      <c r="H30" s="703">
        <v>411202</v>
      </c>
      <c r="I30" s="699"/>
      <c r="J30" s="699"/>
      <c r="K30" s="703">
        <v>411202</v>
      </c>
      <c r="L30" s="700" t="s">
        <v>714</v>
      </c>
      <c r="M30" s="701">
        <v>45442</v>
      </c>
      <c r="N30" s="701">
        <v>45442</v>
      </c>
    </row>
    <row r="31" spans="1:14" s="702" customFormat="1">
      <c r="A31" s="693" t="s">
        <v>665</v>
      </c>
      <c r="B31" s="693" t="s">
        <v>34</v>
      </c>
      <c r="C31" s="694" t="s">
        <v>407</v>
      </c>
      <c r="D31" s="693" t="s">
        <v>408</v>
      </c>
      <c r="E31" s="695" t="s">
        <v>695</v>
      </c>
      <c r="F31" s="693" t="s">
        <v>620</v>
      </c>
      <c r="G31" s="696" t="s">
        <v>1263</v>
      </c>
      <c r="H31" s="703">
        <v>411202</v>
      </c>
      <c r="I31" s="699"/>
      <c r="J31" s="699"/>
      <c r="K31" s="703">
        <v>411202</v>
      </c>
      <c r="L31" s="700" t="s">
        <v>714</v>
      </c>
      <c r="M31" s="701">
        <v>45473</v>
      </c>
      <c r="N31" s="701">
        <v>45473</v>
      </c>
    </row>
    <row r="32" spans="1:14" s="702" customFormat="1">
      <c r="A32" s="693" t="s">
        <v>665</v>
      </c>
      <c r="B32" s="693" t="s">
        <v>34</v>
      </c>
      <c r="C32" s="694" t="s">
        <v>407</v>
      </c>
      <c r="D32" s="693" t="s">
        <v>408</v>
      </c>
      <c r="E32" s="695" t="s">
        <v>695</v>
      </c>
      <c r="F32" s="693" t="s">
        <v>620</v>
      </c>
      <c r="G32" s="696" t="s">
        <v>1264</v>
      </c>
      <c r="H32" s="703">
        <v>411202</v>
      </c>
      <c r="I32" s="699"/>
      <c r="J32" s="699"/>
      <c r="K32" s="703">
        <v>411202</v>
      </c>
      <c r="L32" s="700" t="s">
        <v>714</v>
      </c>
      <c r="M32" s="701">
        <v>45503</v>
      </c>
      <c r="N32" s="701">
        <v>45503</v>
      </c>
    </row>
    <row r="33" spans="1:14" s="702" customFormat="1">
      <c r="A33" s="693" t="s">
        <v>665</v>
      </c>
      <c r="B33" s="693" t="s">
        <v>34</v>
      </c>
      <c r="C33" s="694" t="s">
        <v>407</v>
      </c>
      <c r="D33" s="693" t="s">
        <v>408</v>
      </c>
      <c r="E33" s="695" t="s">
        <v>695</v>
      </c>
      <c r="F33" s="693" t="s">
        <v>620</v>
      </c>
      <c r="G33" s="696" t="s">
        <v>1265</v>
      </c>
      <c r="H33" s="703">
        <v>411202</v>
      </c>
      <c r="I33" s="699"/>
      <c r="J33" s="699"/>
      <c r="K33" s="703">
        <v>411202</v>
      </c>
      <c r="L33" s="700" t="s">
        <v>714</v>
      </c>
      <c r="M33" s="701">
        <v>45534</v>
      </c>
      <c r="N33" s="701">
        <v>45534</v>
      </c>
    </row>
    <row r="34" spans="1:14" s="702" customFormat="1">
      <c r="A34" s="693" t="s">
        <v>665</v>
      </c>
      <c r="B34" s="693" t="s">
        <v>34</v>
      </c>
      <c r="C34" s="694" t="s">
        <v>407</v>
      </c>
      <c r="D34" s="693" t="s">
        <v>408</v>
      </c>
      <c r="E34" s="695" t="s">
        <v>695</v>
      </c>
      <c r="F34" s="693" t="s">
        <v>620</v>
      </c>
      <c r="G34" s="696" t="s">
        <v>1266</v>
      </c>
      <c r="H34" s="703">
        <v>411202</v>
      </c>
      <c r="I34" s="699"/>
      <c r="J34" s="699"/>
      <c r="K34" s="703">
        <v>411202</v>
      </c>
      <c r="L34" s="700" t="s">
        <v>714</v>
      </c>
      <c r="M34" s="701">
        <v>45565</v>
      </c>
      <c r="N34" s="701">
        <v>45565</v>
      </c>
    </row>
    <row r="35" spans="1:14" s="702" customFormat="1">
      <c r="A35" s="693" t="s">
        <v>665</v>
      </c>
      <c r="B35" s="693" t="s">
        <v>34</v>
      </c>
      <c r="C35" s="694" t="s">
        <v>407</v>
      </c>
      <c r="D35" s="693" t="s">
        <v>408</v>
      </c>
      <c r="E35" s="695" t="s">
        <v>695</v>
      </c>
      <c r="F35" s="693" t="s">
        <v>620</v>
      </c>
      <c r="G35" s="696" t="s">
        <v>1267</v>
      </c>
      <c r="H35" s="703">
        <v>411202</v>
      </c>
      <c r="I35" s="699"/>
      <c r="J35" s="699"/>
      <c r="K35" s="703">
        <v>411202</v>
      </c>
      <c r="L35" s="700" t="s">
        <v>714</v>
      </c>
      <c r="M35" s="701">
        <v>45596</v>
      </c>
      <c r="N35" s="701">
        <v>45596</v>
      </c>
    </row>
    <row r="36" spans="1:14" s="702" customFormat="1">
      <c r="A36" s="693" t="s">
        <v>665</v>
      </c>
      <c r="B36" s="693" t="s">
        <v>34</v>
      </c>
      <c r="C36" s="694" t="s">
        <v>407</v>
      </c>
      <c r="D36" s="693" t="s">
        <v>408</v>
      </c>
      <c r="E36" s="695" t="s">
        <v>695</v>
      </c>
      <c r="F36" s="693" t="s">
        <v>620</v>
      </c>
      <c r="G36" s="696" t="s">
        <v>1258</v>
      </c>
      <c r="H36" s="703">
        <v>49344.25</v>
      </c>
      <c r="I36" s="699"/>
      <c r="J36" s="699"/>
      <c r="K36" s="703">
        <v>49344.25</v>
      </c>
      <c r="L36" s="700" t="s">
        <v>714</v>
      </c>
      <c r="M36" s="701">
        <v>45322</v>
      </c>
      <c r="N36" s="701">
        <v>45322</v>
      </c>
    </row>
    <row r="37" spans="1:14" s="702" customFormat="1">
      <c r="A37" s="693" t="s">
        <v>665</v>
      </c>
      <c r="B37" s="693" t="s">
        <v>34</v>
      </c>
      <c r="C37" s="694" t="s">
        <v>407</v>
      </c>
      <c r="D37" s="693" t="s">
        <v>408</v>
      </c>
      <c r="E37" s="695" t="s">
        <v>695</v>
      </c>
      <c r="F37" s="693" t="s">
        <v>620</v>
      </c>
      <c r="G37" s="696" t="s">
        <v>1259</v>
      </c>
      <c r="H37" s="703">
        <v>49344.25</v>
      </c>
      <c r="I37" s="699"/>
      <c r="J37" s="699"/>
      <c r="K37" s="703">
        <v>49344.25</v>
      </c>
      <c r="L37" s="700" t="s">
        <v>714</v>
      </c>
      <c r="M37" s="701">
        <v>45351</v>
      </c>
      <c r="N37" s="701">
        <v>45351</v>
      </c>
    </row>
    <row r="38" spans="1:14" s="702" customFormat="1">
      <c r="A38" s="693" t="s">
        <v>665</v>
      </c>
      <c r="B38" s="693" t="s">
        <v>34</v>
      </c>
      <c r="C38" s="694" t="s">
        <v>407</v>
      </c>
      <c r="D38" s="693" t="s">
        <v>408</v>
      </c>
      <c r="E38" s="695" t="s">
        <v>695</v>
      </c>
      <c r="F38" s="693" t="s">
        <v>620</v>
      </c>
      <c r="G38" s="696" t="s">
        <v>1260</v>
      </c>
      <c r="H38" s="703">
        <v>49344.25</v>
      </c>
      <c r="I38" s="699"/>
      <c r="J38" s="699"/>
      <c r="K38" s="703">
        <v>49344.25</v>
      </c>
      <c r="L38" s="700" t="s">
        <v>714</v>
      </c>
      <c r="M38" s="701">
        <v>45382</v>
      </c>
      <c r="N38" s="701">
        <v>45382</v>
      </c>
    </row>
    <row r="39" spans="1:14" s="702" customFormat="1">
      <c r="A39" s="693" t="s">
        <v>665</v>
      </c>
      <c r="B39" s="693" t="s">
        <v>34</v>
      </c>
      <c r="C39" s="694" t="s">
        <v>407</v>
      </c>
      <c r="D39" s="693" t="s">
        <v>408</v>
      </c>
      <c r="E39" s="695" t="s">
        <v>695</v>
      </c>
      <c r="F39" s="693" t="s">
        <v>620</v>
      </c>
      <c r="G39" s="696" t="s">
        <v>1261</v>
      </c>
      <c r="H39" s="703">
        <v>49344.25</v>
      </c>
      <c r="I39" s="699"/>
      <c r="J39" s="699"/>
      <c r="K39" s="703">
        <v>49344.25</v>
      </c>
      <c r="L39" s="700" t="s">
        <v>714</v>
      </c>
      <c r="M39" s="701">
        <v>45412</v>
      </c>
      <c r="N39" s="701">
        <v>45412</v>
      </c>
    </row>
    <row r="40" spans="1:14" s="702" customFormat="1">
      <c r="A40" s="693" t="s">
        <v>665</v>
      </c>
      <c r="B40" s="693" t="s">
        <v>34</v>
      </c>
      <c r="C40" s="694" t="s">
        <v>407</v>
      </c>
      <c r="D40" s="693" t="s">
        <v>408</v>
      </c>
      <c r="E40" s="695" t="s">
        <v>695</v>
      </c>
      <c r="F40" s="693" t="s">
        <v>620</v>
      </c>
      <c r="G40" s="696" t="s">
        <v>1262</v>
      </c>
      <c r="H40" s="703">
        <v>49344</v>
      </c>
      <c r="I40" s="699"/>
      <c r="J40" s="699"/>
      <c r="K40" s="703">
        <v>49344</v>
      </c>
      <c r="L40" s="700" t="s">
        <v>714</v>
      </c>
      <c r="M40" s="701">
        <v>45442</v>
      </c>
      <c r="N40" s="701">
        <v>45442</v>
      </c>
    </row>
    <row r="41" spans="1:14" s="702" customFormat="1">
      <c r="A41" s="693" t="s">
        <v>665</v>
      </c>
      <c r="B41" s="693" t="s">
        <v>34</v>
      </c>
      <c r="C41" s="694" t="s">
        <v>407</v>
      </c>
      <c r="D41" s="693" t="s">
        <v>408</v>
      </c>
      <c r="E41" s="695" t="s">
        <v>695</v>
      </c>
      <c r="F41" s="693" t="s">
        <v>620</v>
      </c>
      <c r="G41" s="696" t="s">
        <v>1263</v>
      </c>
      <c r="H41" s="703">
        <v>49344</v>
      </c>
      <c r="I41" s="699"/>
      <c r="J41" s="699"/>
      <c r="K41" s="703">
        <v>49344</v>
      </c>
      <c r="L41" s="700" t="s">
        <v>714</v>
      </c>
      <c r="M41" s="701">
        <v>45473</v>
      </c>
      <c r="N41" s="701">
        <v>45473</v>
      </c>
    </row>
    <row r="42" spans="1:14" s="702" customFormat="1">
      <c r="A42" s="693" t="s">
        <v>665</v>
      </c>
      <c r="B42" s="693" t="s">
        <v>34</v>
      </c>
      <c r="C42" s="694" t="s">
        <v>407</v>
      </c>
      <c r="D42" s="693" t="s">
        <v>408</v>
      </c>
      <c r="E42" s="695" t="s">
        <v>695</v>
      </c>
      <c r="F42" s="693" t="s">
        <v>620</v>
      </c>
      <c r="G42" s="696" t="s">
        <v>1264</v>
      </c>
      <c r="H42" s="703">
        <v>49344</v>
      </c>
      <c r="I42" s="699"/>
      <c r="J42" s="699"/>
      <c r="K42" s="703">
        <v>49344</v>
      </c>
      <c r="L42" s="700" t="s">
        <v>714</v>
      </c>
      <c r="M42" s="701">
        <v>45503</v>
      </c>
      <c r="N42" s="701">
        <v>45503</v>
      </c>
    </row>
    <row r="43" spans="1:14" s="702" customFormat="1">
      <c r="A43" s="693" t="s">
        <v>665</v>
      </c>
      <c r="B43" s="693" t="s">
        <v>34</v>
      </c>
      <c r="C43" s="694" t="s">
        <v>407</v>
      </c>
      <c r="D43" s="693" t="s">
        <v>408</v>
      </c>
      <c r="E43" s="695" t="s">
        <v>695</v>
      </c>
      <c r="F43" s="693" t="s">
        <v>620</v>
      </c>
      <c r="G43" s="696" t="s">
        <v>1265</v>
      </c>
      <c r="H43" s="703">
        <v>49344</v>
      </c>
      <c r="I43" s="699"/>
      <c r="J43" s="699"/>
      <c r="K43" s="703">
        <v>49344</v>
      </c>
      <c r="L43" s="700" t="s">
        <v>714</v>
      </c>
      <c r="M43" s="701">
        <v>45534</v>
      </c>
      <c r="N43" s="701">
        <v>45534</v>
      </c>
    </row>
    <row r="44" spans="1:14" s="702" customFormat="1">
      <c r="A44" s="693" t="s">
        <v>665</v>
      </c>
      <c r="B44" s="693" t="s">
        <v>34</v>
      </c>
      <c r="C44" s="694" t="s">
        <v>407</v>
      </c>
      <c r="D44" s="693" t="s">
        <v>408</v>
      </c>
      <c r="E44" s="695" t="s">
        <v>695</v>
      </c>
      <c r="F44" s="693" t="s">
        <v>620</v>
      </c>
      <c r="G44" s="696" t="s">
        <v>1266</v>
      </c>
      <c r="H44" s="703">
        <v>49344</v>
      </c>
      <c r="I44" s="699"/>
      <c r="J44" s="699"/>
      <c r="K44" s="703">
        <v>49344</v>
      </c>
      <c r="L44" s="700" t="s">
        <v>714</v>
      </c>
      <c r="M44" s="701">
        <v>45565</v>
      </c>
      <c r="N44" s="701">
        <v>45565</v>
      </c>
    </row>
    <row r="45" spans="1:14" s="702" customFormat="1">
      <c r="A45" s="693" t="s">
        <v>665</v>
      </c>
      <c r="B45" s="693" t="s">
        <v>34</v>
      </c>
      <c r="C45" s="694" t="s">
        <v>407</v>
      </c>
      <c r="D45" s="693" t="s">
        <v>408</v>
      </c>
      <c r="E45" s="695" t="s">
        <v>695</v>
      </c>
      <c r="F45" s="693" t="s">
        <v>620</v>
      </c>
      <c r="G45" s="696" t="s">
        <v>1267</v>
      </c>
      <c r="H45" s="703">
        <v>49344</v>
      </c>
      <c r="I45" s="699"/>
      <c r="J45" s="699"/>
      <c r="K45" s="703">
        <v>49344</v>
      </c>
      <c r="L45" s="700" t="s">
        <v>714</v>
      </c>
      <c r="M45" s="701">
        <v>45596</v>
      </c>
      <c r="N45" s="701">
        <v>45596</v>
      </c>
    </row>
    <row r="46" spans="1:14" s="702" customFormat="1">
      <c r="A46" s="693" t="s">
        <v>665</v>
      </c>
      <c r="B46" s="693" t="s">
        <v>34</v>
      </c>
      <c r="C46" s="694" t="s">
        <v>407</v>
      </c>
      <c r="D46" s="693" t="s">
        <v>408</v>
      </c>
      <c r="E46" s="695" t="s">
        <v>695</v>
      </c>
      <c r="F46" s="693" t="s">
        <v>620</v>
      </c>
      <c r="G46" s="696" t="s">
        <v>1264</v>
      </c>
      <c r="H46" s="703">
        <v>411202</v>
      </c>
      <c r="I46" s="699"/>
      <c r="J46" s="699"/>
      <c r="K46" s="703">
        <v>411202</v>
      </c>
      <c r="L46" s="700" t="s">
        <v>714</v>
      </c>
      <c r="M46" s="701">
        <v>45503</v>
      </c>
      <c r="N46" s="701">
        <v>45503</v>
      </c>
    </row>
    <row r="47" spans="1:14" s="702" customFormat="1">
      <c r="A47" s="693" t="s">
        <v>665</v>
      </c>
      <c r="B47" s="693" t="s">
        <v>34</v>
      </c>
      <c r="C47" s="694" t="s">
        <v>407</v>
      </c>
      <c r="D47" s="693" t="s">
        <v>408</v>
      </c>
      <c r="E47" s="695" t="s">
        <v>695</v>
      </c>
      <c r="F47" s="693" t="s">
        <v>620</v>
      </c>
      <c r="G47" s="696" t="s">
        <v>1265</v>
      </c>
      <c r="H47" s="703">
        <v>411202</v>
      </c>
      <c r="I47" s="699"/>
      <c r="J47" s="699"/>
      <c r="K47" s="703">
        <v>411202</v>
      </c>
      <c r="L47" s="700" t="s">
        <v>714</v>
      </c>
      <c r="M47" s="701">
        <v>45534</v>
      </c>
      <c r="N47" s="701">
        <v>45534</v>
      </c>
    </row>
    <row r="48" spans="1:14" s="702" customFormat="1">
      <c r="A48" s="693" t="s">
        <v>665</v>
      </c>
      <c r="B48" s="693" t="s">
        <v>34</v>
      </c>
      <c r="C48" s="694" t="s">
        <v>407</v>
      </c>
      <c r="D48" s="693" t="s">
        <v>408</v>
      </c>
      <c r="E48" s="695" t="s">
        <v>695</v>
      </c>
      <c r="F48" s="693" t="s">
        <v>620</v>
      </c>
      <c r="G48" s="696" t="s">
        <v>1266</v>
      </c>
      <c r="H48" s="703">
        <v>411202</v>
      </c>
      <c r="I48" s="699"/>
      <c r="J48" s="699"/>
      <c r="K48" s="703">
        <v>411202</v>
      </c>
      <c r="L48" s="700" t="s">
        <v>714</v>
      </c>
      <c r="M48" s="701">
        <v>45565</v>
      </c>
      <c r="N48" s="701">
        <v>45565</v>
      </c>
    </row>
    <row r="49" spans="1:14" s="702" customFormat="1">
      <c r="A49" s="693" t="s">
        <v>665</v>
      </c>
      <c r="B49" s="693" t="s">
        <v>34</v>
      </c>
      <c r="C49" s="694" t="s">
        <v>407</v>
      </c>
      <c r="D49" s="693" t="s">
        <v>408</v>
      </c>
      <c r="E49" s="695" t="s">
        <v>695</v>
      </c>
      <c r="F49" s="693" t="s">
        <v>620</v>
      </c>
      <c r="G49" s="696" t="s">
        <v>1267</v>
      </c>
      <c r="H49" s="703">
        <v>411202</v>
      </c>
      <c r="I49" s="699"/>
      <c r="J49" s="699"/>
      <c r="K49" s="703">
        <v>411202</v>
      </c>
      <c r="L49" s="700" t="s">
        <v>714</v>
      </c>
      <c r="M49" s="701">
        <v>45596</v>
      </c>
      <c r="N49" s="701">
        <v>45596</v>
      </c>
    </row>
    <row r="50" spans="1:14" s="702" customFormat="1">
      <c r="A50" s="693" t="s">
        <v>665</v>
      </c>
      <c r="B50" s="693" t="s">
        <v>34</v>
      </c>
      <c r="C50" s="694" t="s">
        <v>407</v>
      </c>
      <c r="D50" s="693" t="s">
        <v>408</v>
      </c>
      <c r="E50" s="695" t="s">
        <v>695</v>
      </c>
      <c r="F50" s="693" t="s">
        <v>620</v>
      </c>
      <c r="G50" s="696" t="s">
        <v>1256</v>
      </c>
      <c r="H50" s="703">
        <v>2838430</v>
      </c>
      <c r="I50" s="699"/>
      <c r="J50" s="699"/>
      <c r="K50" s="703">
        <v>2838430</v>
      </c>
      <c r="L50" s="700" t="s">
        <v>714</v>
      </c>
      <c r="M50" s="701">
        <v>44926</v>
      </c>
      <c r="N50" s="701">
        <v>44926</v>
      </c>
    </row>
    <row r="51" spans="1:14" s="702" customFormat="1">
      <c r="A51" s="693" t="s">
        <v>665</v>
      </c>
      <c r="B51" s="693" t="s">
        <v>34</v>
      </c>
      <c r="C51" s="694" t="s">
        <v>407</v>
      </c>
      <c r="D51" s="693" t="s">
        <v>408</v>
      </c>
      <c r="E51" s="695" t="s">
        <v>695</v>
      </c>
      <c r="F51" s="693" t="s">
        <v>620</v>
      </c>
      <c r="G51" s="696" t="s">
        <v>1257</v>
      </c>
      <c r="H51" s="703">
        <v>3455480</v>
      </c>
      <c r="I51" s="699"/>
      <c r="J51" s="699"/>
      <c r="K51" s="703">
        <v>3455480</v>
      </c>
      <c r="L51" s="700" t="s">
        <v>714</v>
      </c>
      <c r="M51" s="701">
        <v>45291</v>
      </c>
      <c r="N51" s="701">
        <v>45291</v>
      </c>
    </row>
    <row r="52" spans="1:14" s="702" customFormat="1">
      <c r="A52" s="693" t="s">
        <v>665</v>
      </c>
      <c r="B52" s="693" t="s">
        <v>34</v>
      </c>
      <c r="C52" s="694" t="s">
        <v>407</v>
      </c>
      <c r="D52" s="693" t="s">
        <v>408</v>
      </c>
      <c r="E52" s="695" t="s">
        <v>695</v>
      </c>
      <c r="F52" s="693" t="s">
        <v>620</v>
      </c>
      <c r="G52" s="696" t="s">
        <v>1258</v>
      </c>
      <c r="H52" s="703">
        <v>2468200</v>
      </c>
      <c r="I52" s="699"/>
      <c r="J52" s="699"/>
      <c r="K52" s="703">
        <v>2468200</v>
      </c>
      <c r="L52" s="700" t="s">
        <v>714</v>
      </c>
      <c r="M52" s="701">
        <v>45322</v>
      </c>
      <c r="N52" s="701">
        <v>45322</v>
      </c>
    </row>
    <row r="53" spans="1:14" s="702" customFormat="1">
      <c r="A53" s="693" t="s">
        <v>665</v>
      </c>
      <c r="B53" s="693" t="s">
        <v>34</v>
      </c>
      <c r="C53" s="694" t="s">
        <v>407</v>
      </c>
      <c r="D53" s="693" t="s">
        <v>408</v>
      </c>
      <c r="E53" s="695" t="s">
        <v>695</v>
      </c>
      <c r="F53" s="693" t="s">
        <v>620</v>
      </c>
      <c r="G53" s="696" t="s">
        <v>1259</v>
      </c>
      <c r="H53" s="703">
        <v>232504.44</v>
      </c>
      <c r="I53" s="699"/>
      <c r="J53" s="699"/>
      <c r="K53" s="703">
        <v>232504.44</v>
      </c>
      <c r="L53" s="700" t="s">
        <v>714</v>
      </c>
      <c r="M53" s="701">
        <v>45351</v>
      </c>
      <c r="N53" s="701">
        <v>45351</v>
      </c>
    </row>
    <row r="54" spans="1:14" s="702" customFormat="1">
      <c r="A54" s="693" t="s">
        <v>665</v>
      </c>
      <c r="B54" s="693" t="s">
        <v>34</v>
      </c>
      <c r="C54" s="694" t="s">
        <v>407</v>
      </c>
      <c r="D54" s="693" t="s">
        <v>408</v>
      </c>
      <c r="E54" s="695" t="s">
        <v>695</v>
      </c>
      <c r="F54" s="693" t="s">
        <v>620</v>
      </c>
      <c r="G54" s="696" t="s">
        <v>1260</v>
      </c>
      <c r="H54" s="703">
        <v>232504.44</v>
      </c>
      <c r="I54" s="699"/>
      <c r="J54" s="699"/>
      <c r="K54" s="703">
        <v>232504.44</v>
      </c>
      <c r="L54" s="700" t="s">
        <v>714</v>
      </c>
      <c r="M54" s="701">
        <v>45382</v>
      </c>
      <c r="N54" s="701">
        <v>45382</v>
      </c>
    </row>
    <row r="55" spans="1:14" s="702" customFormat="1">
      <c r="A55" s="693" t="s">
        <v>665</v>
      </c>
      <c r="B55" s="693" t="s">
        <v>34</v>
      </c>
      <c r="C55" s="694" t="s">
        <v>407</v>
      </c>
      <c r="D55" s="693" t="s">
        <v>408</v>
      </c>
      <c r="E55" s="695" t="s">
        <v>695</v>
      </c>
      <c r="F55" s="693" t="s">
        <v>620</v>
      </c>
      <c r="G55" s="696" t="s">
        <v>1261</v>
      </c>
      <c r="H55" s="703">
        <v>232504.44</v>
      </c>
      <c r="I55" s="699"/>
      <c r="J55" s="699"/>
      <c r="K55" s="703">
        <v>232504.44</v>
      </c>
      <c r="L55" s="700" t="s">
        <v>714</v>
      </c>
      <c r="M55" s="701">
        <v>45412</v>
      </c>
      <c r="N55" s="701">
        <v>45412</v>
      </c>
    </row>
    <row r="56" spans="1:14" s="702" customFormat="1">
      <c r="A56" s="693" t="s">
        <v>665</v>
      </c>
      <c r="B56" s="693" t="s">
        <v>34</v>
      </c>
      <c r="C56" s="694" t="s">
        <v>407</v>
      </c>
      <c r="D56" s="693" t="s">
        <v>408</v>
      </c>
      <c r="E56" s="695" t="s">
        <v>695</v>
      </c>
      <c r="F56" s="693" t="s">
        <v>620</v>
      </c>
      <c r="G56" s="696" t="s">
        <v>1262</v>
      </c>
      <c r="H56" s="703">
        <v>232504.44</v>
      </c>
      <c r="I56" s="699"/>
      <c r="J56" s="699"/>
      <c r="K56" s="703">
        <v>232504.44</v>
      </c>
      <c r="L56" s="700" t="s">
        <v>714</v>
      </c>
      <c r="M56" s="701">
        <v>45442</v>
      </c>
      <c r="N56" s="701">
        <v>45442</v>
      </c>
    </row>
    <row r="57" spans="1:14" s="702" customFormat="1">
      <c r="A57" s="693" t="s">
        <v>665</v>
      </c>
      <c r="B57" s="693" t="s">
        <v>34</v>
      </c>
      <c r="C57" s="694" t="s">
        <v>407</v>
      </c>
      <c r="D57" s="693" t="s">
        <v>408</v>
      </c>
      <c r="E57" s="695" t="s">
        <v>695</v>
      </c>
      <c r="F57" s="693" t="s">
        <v>620</v>
      </c>
      <c r="G57" s="696" t="s">
        <v>1263</v>
      </c>
      <c r="H57" s="703">
        <v>232504</v>
      </c>
      <c r="I57" s="699"/>
      <c r="J57" s="699"/>
      <c r="K57" s="703">
        <v>232504</v>
      </c>
      <c r="L57" s="700" t="s">
        <v>714</v>
      </c>
      <c r="M57" s="701">
        <v>45473</v>
      </c>
      <c r="N57" s="701">
        <v>45473</v>
      </c>
    </row>
    <row r="58" spans="1:14" s="702" customFormat="1">
      <c r="A58" s="693" t="s">
        <v>665</v>
      </c>
      <c r="B58" s="693" t="s">
        <v>34</v>
      </c>
      <c r="C58" s="694" t="s">
        <v>407</v>
      </c>
      <c r="D58" s="693" t="s">
        <v>408</v>
      </c>
      <c r="E58" s="695" t="s">
        <v>695</v>
      </c>
      <c r="F58" s="693" t="s">
        <v>620</v>
      </c>
      <c r="G58" s="696" t="s">
        <v>1264</v>
      </c>
      <c r="H58" s="703">
        <v>232504</v>
      </c>
      <c r="I58" s="699"/>
      <c r="J58" s="699"/>
      <c r="K58" s="703">
        <v>232504</v>
      </c>
      <c r="L58" s="700" t="s">
        <v>714</v>
      </c>
      <c r="M58" s="701">
        <v>45503</v>
      </c>
      <c r="N58" s="701">
        <v>45503</v>
      </c>
    </row>
    <row r="59" spans="1:14" s="702" customFormat="1">
      <c r="A59" s="693" t="s">
        <v>665</v>
      </c>
      <c r="B59" s="693" t="s">
        <v>34</v>
      </c>
      <c r="C59" s="694" t="s">
        <v>407</v>
      </c>
      <c r="D59" s="693" t="s">
        <v>408</v>
      </c>
      <c r="E59" s="695" t="s">
        <v>695</v>
      </c>
      <c r="F59" s="693" t="s">
        <v>620</v>
      </c>
      <c r="G59" s="696" t="s">
        <v>1265</v>
      </c>
      <c r="H59" s="703">
        <v>232504</v>
      </c>
      <c r="I59" s="699"/>
      <c r="J59" s="699"/>
      <c r="K59" s="703">
        <v>232504</v>
      </c>
      <c r="L59" s="700" t="s">
        <v>714</v>
      </c>
      <c r="M59" s="701">
        <v>45534</v>
      </c>
      <c r="N59" s="701">
        <v>45534</v>
      </c>
    </row>
    <row r="60" spans="1:14" s="702" customFormat="1">
      <c r="A60" s="693" t="s">
        <v>665</v>
      </c>
      <c r="B60" s="693" t="s">
        <v>34</v>
      </c>
      <c r="C60" s="694" t="s">
        <v>407</v>
      </c>
      <c r="D60" s="693" t="s">
        <v>408</v>
      </c>
      <c r="E60" s="695" t="s">
        <v>695</v>
      </c>
      <c r="F60" s="693" t="s">
        <v>620</v>
      </c>
      <c r="G60" s="696" t="s">
        <v>1266</v>
      </c>
      <c r="H60" s="703">
        <v>232504</v>
      </c>
      <c r="I60" s="699"/>
      <c r="J60" s="699"/>
      <c r="K60" s="703">
        <v>232504</v>
      </c>
      <c r="L60" s="700" t="s">
        <v>714</v>
      </c>
      <c r="M60" s="701">
        <v>45565</v>
      </c>
      <c r="N60" s="701">
        <v>45565</v>
      </c>
    </row>
    <row r="61" spans="1:14" s="702" customFormat="1">
      <c r="A61" s="693" t="s">
        <v>665</v>
      </c>
      <c r="B61" s="693" t="s">
        <v>34</v>
      </c>
      <c r="C61" s="694" t="s">
        <v>407</v>
      </c>
      <c r="D61" s="693" t="s">
        <v>408</v>
      </c>
      <c r="E61" s="695" t="s">
        <v>695</v>
      </c>
      <c r="F61" s="693" t="s">
        <v>620</v>
      </c>
      <c r="G61" s="696" t="s">
        <v>1267</v>
      </c>
      <c r="H61" s="703">
        <v>232504</v>
      </c>
      <c r="I61" s="699"/>
      <c r="J61" s="699"/>
      <c r="K61" s="703">
        <v>232504</v>
      </c>
      <c r="L61" s="700" t="s">
        <v>714</v>
      </c>
      <c r="M61" s="701">
        <v>45596</v>
      </c>
      <c r="N61" s="701">
        <v>45596</v>
      </c>
    </row>
    <row r="62" spans="1:14" s="702" customFormat="1">
      <c r="A62" s="693" t="s">
        <v>665</v>
      </c>
      <c r="B62" s="693" t="s">
        <v>34</v>
      </c>
      <c r="C62" s="694" t="s">
        <v>407</v>
      </c>
      <c r="D62" s="693" t="s">
        <v>408</v>
      </c>
      <c r="E62" s="695" t="s">
        <v>695</v>
      </c>
      <c r="F62" s="693" t="s">
        <v>620</v>
      </c>
      <c r="G62" s="696" t="s">
        <v>810</v>
      </c>
      <c r="H62" s="703">
        <v>232504</v>
      </c>
      <c r="I62" s="699"/>
      <c r="J62" s="699"/>
      <c r="K62" s="703">
        <v>232504</v>
      </c>
      <c r="L62" s="700" t="s">
        <v>714</v>
      </c>
      <c r="M62" s="701">
        <v>44561</v>
      </c>
      <c r="N62" s="701">
        <v>44561</v>
      </c>
    </row>
    <row r="63" spans="1:14" s="712" customFormat="1" ht="12" customHeight="1">
      <c r="A63" s="704" t="s">
        <v>665</v>
      </c>
      <c r="B63" s="704" t="s">
        <v>153</v>
      </c>
      <c r="C63" s="705" t="s">
        <v>420</v>
      </c>
      <c r="D63" s="704" t="s">
        <v>424</v>
      </c>
      <c r="E63" s="706" t="s">
        <v>694</v>
      </c>
      <c r="F63" s="704" t="s">
        <v>620</v>
      </c>
      <c r="G63" s="707"/>
      <c r="H63" s="708">
        <v>774424548</v>
      </c>
      <c r="I63" s="709"/>
      <c r="J63" s="709"/>
      <c r="K63" s="708">
        <v>774424548</v>
      </c>
      <c r="L63" s="710" t="s">
        <v>714</v>
      </c>
      <c r="M63" s="711">
        <v>44927</v>
      </c>
      <c r="N63" s="711">
        <v>44927</v>
      </c>
    </row>
    <row r="64" spans="1:14" s="721" customFormat="1">
      <c r="A64" s="713" t="s">
        <v>665</v>
      </c>
      <c r="B64" s="713" t="s">
        <v>58</v>
      </c>
      <c r="C64" s="714" t="s">
        <v>565</v>
      </c>
      <c r="D64" s="713" t="s">
        <v>569</v>
      </c>
      <c r="E64" s="715" t="s">
        <v>696</v>
      </c>
      <c r="F64" s="713" t="s">
        <v>620</v>
      </c>
      <c r="G64" s="716" t="s">
        <v>1268</v>
      </c>
      <c r="H64" s="717">
        <v>10136500</v>
      </c>
      <c r="I64" s="718"/>
      <c r="J64" s="718"/>
      <c r="K64" s="717">
        <v>10136500</v>
      </c>
      <c r="L64" s="719" t="s">
        <v>714</v>
      </c>
      <c r="M64" s="720">
        <v>45383</v>
      </c>
      <c r="N64" s="720">
        <v>45383</v>
      </c>
    </row>
    <row r="65" spans="1:14" s="730" customFormat="1" ht="10.5" customHeight="1">
      <c r="A65" s="722" t="s">
        <v>665</v>
      </c>
      <c r="B65" s="722" t="s">
        <v>305</v>
      </c>
      <c r="C65" s="723" t="s">
        <v>414</v>
      </c>
      <c r="D65" s="722" t="s">
        <v>419</v>
      </c>
      <c r="E65" s="724" t="s">
        <v>697</v>
      </c>
      <c r="F65" s="722" t="s">
        <v>620</v>
      </c>
      <c r="G65" s="725" t="s">
        <v>1269</v>
      </c>
      <c r="H65" s="726">
        <v>3633000</v>
      </c>
      <c r="I65" s="727"/>
      <c r="J65" s="727"/>
      <c r="K65" s="726">
        <v>3633000</v>
      </c>
      <c r="L65" s="728" t="s">
        <v>714</v>
      </c>
      <c r="M65" s="729">
        <v>45092</v>
      </c>
      <c r="N65" s="729">
        <v>45092</v>
      </c>
    </row>
    <row r="66" spans="1:14" s="730" customFormat="1" ht="10.5" customHeight="1">
      <c r="A66" s="722" t="s">
        <v>665</v>
      </c>
      <c r="B66" s="722" t="s">
        <v>305</v>
      </c>
      <c r="C66" s="723" t="s">
        <v>414</v>
      </c>
      <c r="D66" s="722" t="s">
        <v>419</v>
      </c>
      <c r="E66" s="724" t="s">
        <v>697</v>
      </c>
      <c r="F66" s="722" t="s">
        <v>620</v>
      </c>
      <c r="G66" s="725" t="s">
        <v>1270</v>
      </c>
      <c r="H66" s="726">
        <v>3666667</v>
      </c>
      <c r="I66" s="727"/>
      <c r="J66" s="727"/>
      <c r="K66" s="726">
        <v>3666667</v>
      </c>
      <c r="L66" s="728" t="s">
        <v>714</v>
      </c>
      <c r="M66" s="729">
        <v>45092</v>
      </c>
      <c r="N66" s="729">
        <v>45092</v>
      </c>
    </row>
    <row r="67" spans="1:14" s="730" customFormat="1" ht="10.5" customHeight="1">
      <c r="A67" s="722" t="s">
        <v>665</v>
      </c>
      <c r="B67" s="722" t="s">
        <v>305</v>
      </c>
      <c r="C67" s="723" t="s">
        <v>414</v>
      </c>
      <c r="D67" s="722" t="s">
        <v>419</v>
      </c>
      <c r="E67" s="724" t="s">
        <v>697</v>
      </c>
      <c r="F67" s="722" t="s">
        <v>620</v>
      </c>
      <c r="G67" s="725" t="s">
        <v>1271</v>
      </c>
      <c r="H67" s="726">
        <v>11794667</v>
      </c>
      <c r="I67" s="727"/>
      <c r="J67" s="727"/>
      <c r="K67" s="726">
        <v>11794667</v>
      </c>
      <c r="L67" s="728" t="s">
        <v>714</v>
      </c>
      <c r="M67" s="729">
        <v>45092</v>
      </c>
      <c r="N67" s="729">
        <v>45092</v>
      </c>
    </row>
    <row r="68" spans="1:14" s="738" customFormat="1" ht="11.25" customHeight="1">
      <c r="A68" s="731" t="s">
        <v>665</v>
      </c>
      <c r="B68" s="731" t="s">
        <v>307</v>
      </c>
      <c r="C68" s="732" t="s">
        <v>459</v>
      </c>
      <c r="D68" s="731" t="s">
        <v>463</v>
      </c>
      <c r="E68" s="733" t="s">
        <v>696</v>
      </c>
      <c r="F68" s="731" t="s">
        <v>620</v>
      </c>
      <c r="G68" s="734" t="s">
        <v>1272</v>
      </c>
      <c r="H68" s="735">
        <v>4000000</v>
      </c>
      <c r="I68" s="736"/>
      <c r="J68" s="736"/>
      <c r="K68" s="735">
        <v>4000000</v>
      </c>
      <c r="L68" s="737" t="s">
        <v>714</v>
      </c>
      <c r="M68" s="615">
        <v>44972</v>
      </c>
      <c r="N68" s="615">
        <v>44972</v>
      </c>
    </row>
    <row r="69" spans="1:14" s="748" customFormat="1">
      <c r="A69" s="739" t="s">
        <v>665</v>
      </c>
      <c r="B69" s="739" t="s">
        <v>245</v>
      </c>
      <c r="C69" s="740" t="s">
        <v>590</v>
      </c>
      <c r="D69" s="739" t="s">
        <v>592</v>
      </c>
      <c r="E69" s="741" t="s">
        <v>695</v>
      </c>
      <c r="F69" s="739" t="s">
        <v>341</v>
      </c>
      <c r="G69" s="742">
        <v>66628556</v>
      </c>
      <c r="H69" s="743">
        <v>3154600</v>
      </c>
      <c r="I69" s="744"/>
      <c r="J69" s="744"/>
      <c r="K69" s="743">
        <v>3993900</v>
      </c>
      <c r="L69" s="745" t="s">
        <v>714</v>
      </c>
      <c r="M69" s="746">
        <v>44958</v>
      </c>
      <c r="N69" s="747">
        <v>44958</v>
      </c>
    </row>
    <row r="70" spans="1:14" s="748" customFormat="1" ht="11.25" customHeight="1">
      <c r="A70" s="739" t="s">
        <v>665</v>
      </c>
      <c r="B70" s="739" t="s">
        <v>245</v>
      </c>
      <c r="C70" s="740" t="s">
        <v>590</v>
      </c>
      <c r="D70" s="739" t="s">
        <v>592</v>
      </c>
      <c r="E70" s="741" t="s">
        <v>695</v>
      </c>
      <c r="F70" s="739" t="s">
        <v>341</v>
      </c>
      <c r="G70" s="742">
        <v>62797251</v>
      </c>
      <c r="H70" s="743">
        <v>313400</v>
      </c>
      <c r="I70" s="744"/>
      <c r="J70" s="744"/>
      <c r="K70" s="743">
        <v>3993900</v>
      </c>
      <c r="L70" s="745" t="s">
        <v>714</v>
      </c>
      <c r="M70" s="746">
        <v>44986</v>
      </c>
      <c r="N70" s="746">
        <v>44986</v>
      </c>
    </row>
    <row r="71" spans="1:14" s="748" customFormat="1" ht="11.25" customHeight="1">
      <c r="A71" s="739" t="s">
        <v>665</v>
      </c>
      <c r="B71" s="739" t="s">
        <v>245</v>
      </c>
      <c r="C71" s="740" t="s">
        <v>590</v>
      </c>
      <c r="D71" s="739" t="s">
        <v>592</v>
      </c>
      <c r="E71" s="741" t="s">
        <v>695</v>
      </c>
      <c r="F71" s="739" t="s">
        <v>341</v>
      </c>
      <c r="G71" s="742">
        <v>62797223</v>
      </c>
      <c r="H71" s="743">
        <v>3154600</v>
      </c>
      <c r="I71" s="744"/>
      <c r="J71" s="744"/>
      <c r="K71" s="743">
        <v>313400</v>
      </c>
      <c r="L71" s="745" t="s">
        <v>714</v>
      </c>
      <c r="M71" s="746">
        <v>44986</v>
      </c>
      <c r="N71" s="746">
        <v>44986</v>
      </c>
    </row>
    <row r="72" spans="1:14" s="748" customFormat="1" ht="11.25" customHeight="1">
      <c r="A72" s="739" t="s">
        <v>665</v>
      </c>
      <c r="B72" s="739" t="s">
        <v>245</v>
      </c>
      <c r="C72" s="740" t="s">
        <v>590</v>
      </c>
      <c r="D72" s="739" t="s">
        <v>592</v>
      </c>
      <c r="E72" s="741" t="s">
        <v>695</v>
      </c>
      <c r="F72" s="739" t="s">
        <v>341</v>
      </c>
      <c r="G72" s="742">
        <v>63233562</v>
      </c>
      <c r="H72" s="743">
        <v>313400</v>
      </c>
      <c r="I72" s="744"/>
      <c r="J72" s="744"/>
      <c r="K72" s="743">
        <v>3993900</v>
      </c>
      <c r="L72" s="745" t="s">
        <v>714</v>
      </c>
      <c r="M72" s="746">
        <v>45017</v>
      </c>
      <c r="N72" s="746">
        <v>45017</v>
      </c>
    </row>
    <row r="73" spans="1:14" s="748" customFormat="1" ht="11.25" customHeight="1">
      <c r="A73" s="739" t="s">
        <v>665</v>
      </c>
      <c r="B73" s="739" t="s">
        <v>245</v>
      </c>
      <c r="C73" s="740" t="s">
        <v>590</v>
      </c>
      <c r="D73" s="739" t="s">
        <v>592</v>
      </c>
      <c r="E73" s="741" t="s">
        <v>695</v>
      </c>
      <c r="F73" s="739" t="s">
        <v>341</v>
      </c>
      <c r="G73" s="742">
        <v>63233565</v>
      </c>
      <c r="H73" s="743">
        <v>3154600</v>
      </c>
      <c r="I73" s="744"/>
      <c r="J73" s="744"/>
      <c r="K73" s="743">
        <v>313400</v>
      </c>
      <c r="L73" s="745" t="s">
        <v>714</v>
      </c>
      <c r="M73" s="746">
        <v>45017</v>
      </c>
      <c r="N73" s="746">
        <v>45017</v>
      </c>
    </row>
    <row r="74" spans="1:14" s="748" customFormat="1" ht="11.25" customHeight="1">
      <c r="A74" s="739" t="s">
        <v>665</v>
      </c>
      <c r="B74" s="739" t="s">
        <v>245</v>
      </c>
      <c r="C74" s="740" t="s">
        <v>590</v>
      </c>
      <c r="D74" s="739" t="s">
        <v>592</v>
      </c>
      <c r="E74" s="741" t="s">
        <v>695</v>
      </c>
      <c r="F74" s="739" t="s">
        <v>341</v>
      </c>
      <c r="G74" s="742">
        <v>63919375</v>
      </c>
      <c r="H74" s="743">
        <v>313400</v>
      </c>
      <c r="I74" s="744"/>
      <c r="J74" s="744"/>
      <c r="K74" s="743">
        <v>3993900</v>
      </c>
      <c r="L74" s="745" t="s">
        <v>714</v>
      </c>
      <c r="M74" s="746">
        <v>45047</v>
      </c>
      <c r="N74" s="746">
        <v>45047</v>
      </c>
    </row>
    <row r="75" spans="1:14" s="748" customFormat="1" ht="11.25" customHeight="1">
      <c r="A75" s="739" t="s">
        <v>665</v>
      </c>
      <c r="B75" s="739" t="s">
        <v>245</v>
      </c>
      <c r="C75" s="740" t="s">
        <v>590</v>
      </c>
      <c r="D75" s="739" t="s">
        <v>592</v>
      </c>
      <c r="E75" s="741" t="s">
        <v>695</v>
      </c>
      <c r="F75" s="739" t="s">
        <v>341</v>
      </c>
      <c r="G75" s="742">
        <v>63919380</v>
      </c>
      <c r="H75" s="743">
        <v>3154600</v>
      </c>
      <c r="I75" s="744"/>
      <c r="J75" s="744"/>
      <c r="K75" s="743">
        <v>313400</v>
      </c>
      <c r="L75" s="745" t="s">
        <v>714</v>
      </c>
      <c r="M75" s="746">
        <v>45047</v>
      </c>
      <c r="N75" s="746">
        <v>45047</v>
      </c>
    </row>
    <row r="76" spans="1:14" s="748" customFormat="1" ht="11.25" customHeight="1">
      <c r="A76" s="739" t="s">
        <v>665</v>
      </c>
      <c r="B76" s="739" t="s">
        <v>245</v>
      </c>
      <c r="C76" s="740" t="s">
        <v>590</v>
      </c>
      <c r="D76" s="739" t="s">
        <v>592</v>
      </c>
      <c r="E76" s="741" t="s">
        <v>695</v>
      </c>
      <c r="F76" s="739" t="s">
        <v>341</v>
      </c>
      <c r="G76" s="742">
        <v>64637406</v>
      </c>
      <c r="H76" s="743">
        <v>313400</v>
      </c>
      <c r="I76" s="744"/>
      <c r="J76" s="744"/>
      <c r="K76" s="743">
        <v>2434600</v>
      </c>
      <c r="L76" s="745" t="s">
        <v>714</v>
      </c>
      <c r="M76" s="746">
        <v>45078</v>
      </c>
      <c r="N76" s="746">
        <v>45078</v>
      </c>
    </row>
    <row r="77" spans="1:14" s="748" customFormat="1" ht="11.25" customHeight="1">
      <c r="A77" s="739" t="s">
        <v>665</v>
      </c>
      <c r="B77" s="739" t="s">
        <v>245</v>
      </c>
      <c r="C77" s="740" t="s">
        <v>590</v>
      </c>
      <c r="D77" s="739" t="s">
        <v>592</v>
      </c>
      <c r="E77" s="741" t="s">
        <v>695</v>
      </c>
      <c r="F77" s="739" t="s">
        <v>341</v>
      </c>
      <c r="G77" s="742">
        <v>64636209</v>
      </c>
      <c r="H77" s="743">
        <v>2434600</v>
      </c>
      <c r="I77" s="744"/>
      <c r="J77" s="744"/>
      <c r="K77" s="743">
        <v>313400</v>
      </c>
      <c r="L77" s="745" t="s">
        <v>714</v>
      </c>
      <c r="M77" s="746">
        <v>45078</v>
      </c>
      <c r="N77" s="746">
        <v>45078</v>
      </c>
    </row>
    <row r="78" spans="1:14" s="748" customFormat="1" ht="11.25" customHeight="1">
      <c r="A78" s="739" t="s">
        <v>665</v>
      </c>
      <c r="B78" s="739" t="s">
        <v>245</v>
      </c>
      <c r="C78" s="740" t="s">
        <v>590</v>
      </c>
      <c r="D78" s="739" t="s">
        <v>592</v>
      </c>
      <c r="E78" s="741" t="s">
        <v>695</v>
      </c>
      <c r="F78" s="739" t="s">
        <v>341</v>
      </c>
      <c r="G78" s="742">
        <v>66641231</v>
      </c>
      <c r="H78" s="743">
        <v>313400</v>
      </c>
      <c r="I78" s="744"/>
      <c r="J78" s="744"/>
      <c r="K78" s="743">
        <v>2555200</v>
      </c>
      <c r="L78" s="745" t="s">
        <v>714</v>
      </c>
      <c r="M78" s="746">
        <v>45108</v>
      </c>
      <c r="N78" s="746">
        <v>45108</v>
      </c>
    </row>
    <row r="79" spans="1:14" s="748" customFormat="1" ht="11.25" customHeight="1">
      <c r="A79" s="739" t="s">
        <v>665</v>
      </c>
      <c r="B79" s="739" t="s">
        <v>245</v>
      </c>
      <c r="C79" s="740" t="s">
        <v>590</v>
      </c>
      <c r="D79" s="739" t="s">
        <v>592</v>
      </c>
      <c r="E79" s="741" t="s">
        <v>695</v>
      </c>
      <c r="F79" s="739" t="s">
        <v>341</v>
      </c>
      <c r="G79" s="742">
        <v>66641331</v>
      </c>
      <c r="H79" s="743">
        <v>313400</v>
      </c>
      <c r="I79" s="744"/>
      <c r="J79" s="744"/>
      <c r="K79" s="743">
        <v>2633900</v>
      </c>
      <c r="L79" s="745" t="s">
        <v>714</v>
      </c>
      <c r="M79" s="746">
        <v>45108</v>
      </c>
      <c r="N79" s="746">
        <v>45108</v>
      </c>
    </row>
    <row r="80" spans="1:14" s="748" customFormat="1" ht="11.25" customHeight="1">
      <c r="A80" s="739" t="s">
        <v>665</v>
      </c>
      <c r="B80" s="739" t="s">
        <v>245</v>
      </c>
      <c r="C80" s="740" t="s">
        <v>590</v>
      </c>
      <c r="D80" s="739" t="s">
        <v>592</v>
      </c>
      <c r="E80" s="741" t="s">
        <v>695</v>
      </c>
      <c r="F80" s="739" t="s">
        <v>341</v>
      </c>
      <c r="G80" s="742">
        <v>66641763</v>
      </c>
      <c r="H80" s="743">
        <v>1794600</v>
      </c>
      <c r="I80" s="744"/>
      <c r="J80" s="744"/>
      <c r="K80" s="743">
        <v>816800</v>
      </c>
      <c r="L80" s="745" t="s">
        <v>714</v>
      </c>
      <c r="M80" s="746">
        <v>45139</v>
      </c>
      <c r="N80" s="746">
        <v>45139</v>
      </c>
    </row>
    <row r="81" spans="1:14" s="748" customFormat="1" ht="11.25" customHeight="1">
      <c r="A81" s="739" t="s">
        <v>665</v>
      </c>
      <c r="B81" s="739" t="s">
        <v>245</v>
      </c>
      <c r="C81" s="740" t="s">
        <v>590</v>
      </c>
      <c r="D81" s="739" t="s">
        <v>592</v>
      </c>
      <c r="E81" s="741" t="s">
        <v>695</v>
      </c>
      <c r="F81" s="739" t="s">
        <v>341</v>
      </c>
      <c r="G81" s="742">
        <v>66641914</v>
      </c>
      <c r="H81" s="743">
        <v>313400</v>
      </c>
      <c r="I81" s="744"/>
      <c r="J81" s="744"/>
      <c r="K81" s="743">
        <v>2633900</v>
      </c>
      <c r="L81" s="745" t="s">
        <v>714</v>
      </c>
      <c r="M81" s="746">
        <v>45139</v>
      </c>
      <c r="N81" s="746">
        <v>45139</v>
      </c>
    </row>
    <row r="82" spans="1:14" s="748" customFormat="1" ht="11.25" customHeight="1">
      <c r="A82" s="739" t="s">
        <v>665</v>
      </c>
      <c r="B82" s="739" t="s">
        <v>245</v>
      </c>
      <c r="C82" s="740" t="s">
        <v>590</v>
      </c>
      <c r="D82" s="739" t="s">
        <v>592</v>
      </c>
      <c r="E82" s="741" t="s">
        <v>695</v>
      </c>
      <c r="F82" s="739" t="s">
        <v>341</v>
      </c>
      <c r="G82" s="742">
        <v>66642038</v>
      </c>
      <c r="H82" s="743">
        <v>1794600</v>
      </c>
      <c r="I82" s="744"/>
      <c r="J82" s="744"/>
      <c r="K82" s="743">
        <v>760500</v>
      </c>
      <c r="L82" s="745" t="s">
        <v>714</v>
      </c>
      <c r="M82" s="746">
        <v>45170</v>
      </c>
      <c r="N82" s="746">
        <v>45170</v>
      </c>
    </row>
    <row r="83" spans="1:14" s="748" customFormat="1" ht="11.25" customHeight="1">
      <c r="A83" s="739" t="s">
        <v>665</v>
      </c>
      <c r="B83" s="739" t="s">
        <v>245</v>
      </c>
      <c r="C83" s="740" t="s">
        <v>590</v>
      </c>
      <c r="D83" s="739" t="s">
        <v>592</v>
      </c>
      <c r="E83" s="741" t="s">
        <v>695</v>
      </c>
      <c r="F83" s="739" t="s">
        <v>341</v>
      </c>
      <c r="G83" s="742">
        <v>66642130</v>
      </c>
      <c r="H83" s="743">
        <v>313400</v>
      </c>
      <c r="I83" s="744"/>
      <c r="J83" s="744"/>
      <c r="K83" s="743">
        <v>2633900</v>
      </c>
      <c r="L83" s="745" t="s">
        <v>714</v>
      </c>
      <c r="M83" s="746">
        <v>45170</v>
      </c>
      <c r="N83" s="746">
        <v>45170</v>
      </c>
    </row>
    <row r="84" spans="1:14" s="748" customFormat="1" ht="11.25" customHeight="1">
      <c r="A84" s="739" t="s">
        <v>665</v>
      </c>
      <c r="B84" s="739" t="s">
        <v>245</v>
      </c>
      <c r="C84" s="740" t="s">
        <v>590</v>
      </c>
      <c r="D84" s="739" t="s">
        <v>592</v>
      </c>
      <c r="E84" s="741" t="s">
        <v>695</v>
      </c>
      <c r="F84" s="739" t="s">
        <v>341</v>
      </c>
      <c r="G84" s="742">
        <v>67096880</v>
      </c>
      <c r="H84" s="743">
        <v>1794600</v>
      </c>
      <c r="I84" s="744"/>
      <c r="J84" s="744"/>
      <c r="K84" s="743">
        <v>86600</v>
      </c>
      <c r="L84" s="745" t="s">
        <v>714</v>
      </c>
      <c r="M84" s="746">
        <v>45200</v>
      </c>
      <c r="N84" s="746">
        <v>45200</v>
      </c>
    </row>
    <row r="85" spans="1:14" s="748" customFormat="1" ht="11.25" customHeight="1">
      <c r="A85" s="739" t="s">
        <v>665</v>
      </c>
      <c r="B85" s="739" t="s">
        <v>245</v>
      </c>
      <c r="C85" s="740" t="s">
        <v>590</v>
      </c>
      <c r="D85" s="739" t="s">
        <v>592</v>
      </c>
      <c r="E85" s="741" t="s">
        <v>695</v>
      </c>
      <c r="F85" s="739" t="s">
        <v>341</v>
      </c>
      <c r="G85" s="742">
        <v>67096887</v>
      </c>
      <c r="H85" s="743">
        <v>623000</v>
      </c>
      <c r="I85" s="744"/>
      <c r="J85" s="744"/>
      <c r="K85" s="743">
        <v>2633900</v>
      </c>
      <c r="L85" s="745" t="s">
        <v>714</v>
      </c>
      <c r="M85" s="746">
        <v>45200</v>
      </c>
      <c r="N85" s="746">
        <v>45200</v>
      </c>
    </row>
    <row r="86" spans="1:14" s="748" customFormat="1" ht="11.25" customHeight="1">
      <c r="A86" s="739" t="s">
        <v>665</v>
      </c>
      <c r="B86" s="739" t="s">
        <v>245</v>
      </c>
      <c r="C86" s="740" t="s">
        <v>590</v>
      </c>
      <c r="D86" s="739" t="s">
        <v>592</v>
      </c>
      <c r="E86" s="741" t="s">
        <v>695</v>
      </c>
      <c r="F86" s="739" t="s">
        <v>341</v>
      </c>
      <c r="G86" s="742">
        <v>67748811</v>
      </c>
      <c r="H86" s="743">
        <v>1794600</v>
      </c>
      <c r="I86" s="744"/>
      <c r="J86" s="744"/>
      <c r="K86" s="743">
        <v>2633900</v>
      </c>
      <c r="L86" s="745" t="s">
        <v>714</v>
      </c>
      <c r="M86" s="746">
        <v>45231</v>
      </c>
      <c r="N86" s="746">
        <v>45231</v>
      </c>
    </row>
    <row r="87" spans="1:14" s="748" customFormat="1" ht="11.25" customHeight="1">
      <c r="A87" s="739" t="s">
        <v>665</v>
      </c>
      <c r="B87" s="739" t="s">
        <v>245</v>
      </c>
      <c r="C87" s="740" t="s">
        <v>590</v>
      </c>
      <c r="D87" s="739" t="s">
        <v>592</v>
      </c>
      <c r="E87" s="741" t="s">
        <v>695</v>
      </c>
      <c r="F87" s="739" t="s">
        <v>341</v>
      </c>
      <c r="G87" s="742">
        <v>68316105</v>
      </c>
      <c r="H87" s="743">
        <v>2322400</v>
      </c>
      <c r="I87" s="744"/>
      <c r="J87" s="744"/>
      <c r="K87" s="743">
        <v>2633900</v>
      </c>
      <c r="L87" s="745" t="s">
        <v>714</v>
      </c>
      <c r="M87" s="746">
        <v>45261</v>
      </c>
      <c r="N87" s="746">
        <v>45261</v>
      </c>
    </row>
    <row r="88" spans="1:14" s="748" customFormat="1" ht="11.25" customHeight="1">
      <c r="A88" s="739" t="s">
        <v>665</v>
      </c>
      <c r="B88" s="739" t="s">
        <v>245</v>
      </c>
      <c r="C88" s="740" t="s">
        <v>590</v>
      </c>
      <c r="D88" s="739" t="s">
        <v>592</v>
      </c>
      <c r="E88" s="741" t="s">
        <v>695</v>
      </c>
      <c r="F88" s="739" t="s">
        <v>341</v>
      </c>
      <c r="G88" s="742">
        <v>68962664</v>
      </c>
      <c r="H88" s="743">
        <v>2322400</v>
      </c>
      <c r="I88" s="744"/>
      <c r="J88" s="744"/>
      <c r="K88" s="743">
        <v>2801100</v>
      </c>
      <c r="L88" s="745" t="s">
        <v>714</v>
      </c>
      <c r="M88" s="746">
        <v>45292</v>
      </c>
      <c r="N88" s="746">
        <v>45292</v>
      </c>
    </row>
    <row r="89" spans="1:14" s="748" customFormat="1" ht="11.25" customHeight="1">
      <c r="A89" s="739" t="s">
        <v>665</v>
      </c>
      <c r="B89" s="739" t="s">
        <v>245</v>
      </c>
      <c r="C89" s="740" t="s">
        <v>590</v>
      </c>
      <c r="D89" s="739" t="s">
        <v>592</v>
      </c>
      <c r="E89" s="741" t="s">
        <v>695</v>
      </c>
      <c r="F89" s="739" t="s">
        <v>341</v>
      </c>
      <c r="G89" s="742">
        <v>69423570</v>
      </c>
      <c r="H89" s="743">
        <v>2011200</v>
      </c>
      <c r="I89" s="744"/>
      <c r="J89" s="744"/>
      <c r="K89" s="743">
        <v>2801100</v>
      </c>
      <c r="L89" s="745" t="s">
        <v>714</v>
      </c>
      <c r="M89" s="746">
        <v>45323</v>
      </c>
      <c r="N89" s="746">
        <v>45323</v>
      </c>
    </row>
    <row r="90" spans="1:14" s="748" customFormat="1" ht="11.25" customHeight="1">
      <c r="A90" s="739" t="s">
        <v>665</v>
      </c>
      <c r="B90" s="739" t="s">
        <v>245</v>
      </c>
      <c r="C90" s="740" t="s">
        <v>590</v>
      </c>
      <c r="D90" s="739" t="s">
        <v>592</v>
      </c>
      <c r="E90" s="741" t="s">
        <v>695</v>
      </c>
      <c r="F90" s="739" t="s">
        <v>341</v>
      </c>
      <c r="G90" s="742">
        <v>69950820</v>
      </c>
      <c r="H90" s="743">
        <v>2801100</v>
      </c>
      <c r="I90" s="744"/>
      <c r="J90" s="744"/>
      <c r="K90" s="743">
        <v>2801100</v>
      </c>
      <c r="L90" s="745" t="s">
        <v>714</v>
      </c>
      <c r="M90" s="746">
        <v>45352</v>
      </c>
      <c r="N90" s="746">
        <v>45352</v>
      </c>
    </row>
    <row r="91" spans="1:14" s="748" customFormat="1" ht="11.25" customHeight="1">
      <c r="A91" s="739" t="s">
        <v>665</v>
      </c>
      <c r="B91" s="739" t="s">
        <v>245</v>
      </c>
      <c r="C91" s="740" t="s">
        <v>590</v>
      </c>
      <c r="D91" s="739" t="s">
        <v>592</v>
      </c>
      <c r="E91" s="741" t="s">
        <v>695</v>
      </c>
      <c r="F91" s="739" t="s">
        <v>341</v>
      </c>
      <c r="G91" s="742">
        <v>70613373</v>
      </c>
      <c r="H91" s="743">
        <v>2801100</v>
      </c>
      <c r="I91" s="744"/>
      <c r="J91" s="744"/>
      <c r="K91" s="743">
        <v>2801100</v>
      </c>
      <c r="L91" s="745" t="s">
        <v>714</v>
      </c>
      <c r="M91" s="746">
        <v>45383</v>
      </c>
      <c r="N91" s="746">
        <v>45383</v>
      </c>
    </row>
    <row r="92" spans="1:14" s="748" customFormat="1" ht="11.25" customHeight="1">
      <c r="A92" s="739" t="s">
        <v>665</v>
      </c>
      <c r="B92" s="739" t="s">
        <v>245</v>
      </c>
      <c r="C92" s="740" t="s">
        <v>590</v>
      </c>
      <c r="D92" s="739" t="s">
        <v>592</v>
      </c>
      <c r="E92" s="741" t="s">
        <v>695</v>
      </c>
      <c r="F92" s="739" t="s">
        <v>341</v>
      </c>
      <c r="G92" s="742">
        <v>71337095</v>
      </c>
      <c r="H92" s="743">
        <v>2801100</v>
      </c>
      <c r="I92" s="744"/>
      <c r="J92" s="744"/>
      <c r="K92" s="743">
        <v>2801100</v>
      </c>
      <c r="L92" s="745" t="s">
        <v>714</v>
      </c>
      <c r="M92" s="746">
        <v>45413</v>
      </c>
      <c r="N92" s="746">
        <v>45413</v>
      </c>
    </row>
    <row r="93" spans="1:14" s="748" customFormat="1" ht="11.25" customHeight="1">
      <c r="A93" s="739" t="s">
        <v>665</v>
      </c>
      <c r="B93" s="739" t="s">
        <v>245</v>
      </c>
      <c r="C93" s="740" t="s">
        <v>590</v>
      </c>
      <c r="D93" s="739" t="s">
        <v>592</v>
      </c>
      <c r="E93" s="741" t="s">
        <v>695</v>
      </c>
      <c r="F93" s="739" t="s">
        <v>341</v>
      </c>
      <c r="G93" s="742">
        <v>71911334</v>
      </c>
      <c r="H93" s="743">
        <v>2801100</v>
      </c>
      <c r="I93" s="744"/>
      <c r="J93" s="744"/>
      <c r="K93" s="743">
        <v>2801100</v>
      </c>
      <c r="L93" s="745" t="s">
        <v>714</v>
      </c>
      <c r="M93" s="746">
        <v>45444</v>
      </c>
      <c r="N93" s="746">
        <v>45444</v>
      </c>
    </row>
    <row r="94" spans="1:14" s="748" customFormat="1" ht="11.25" customHeight="1">
      <c r="A94" s="739" t="s">
        <v>665</v>
      </c>
      <c r="B94" s="739" t="s">
        <v>245</v>
      </c>
      <c r="C94" s="740" t="s">
        <v>590</v>
      </c>
      <c r="D94" s="739" t="s">
        <v>592</v>
      </c>
      <c r="E94" s="741" t="s">
        <v>695</v>
      </c>
      <c r="F94" s="739" t="s">
        <v>341</v>
      </c>
      <c r="G94" s="742">
        <v>72634071</v>
      </c>
      <c r="H94" s="743">
        <v>2801100</v>
      </c>
      <c r="I94" s="744"/>
      <c r="J94" s="744"/>
      <c r="K94" s="743">
        <v>2801100</v>
      </c>
      <c r="L94" s="745" t="s">
        <v>714</v>
      </c>
      <c r="M94" s="746">
        <v>45474</v>
      </c>
      <c r="N94" s="746">
        <v>45474</v>
      </c>
    </row>
    <row r="95" spans="1:14" s="748" customFormat="1" ht="11.25" customHeight="1">
      <c r="A95" s="739" t="s">
        <v>665</v>
      </c>
      <c r="B95" s="739" t="s">
        <v>245</v>
      </c>
      <c r="C95" s="740" t="s">
        <v>590</v>
      </c>
      <c r="D95" s="739" t="s">
        <v>592</v>
      </c>
      <c r="E95" s="741" t="s">
        <v>695</v>
      </c>
      <c r="F95" s="739" t="s">
        <v>341</v>
      </c>
      <c r="G95" s="742">
        <v>73040719</v>
      </c>
      <c r="H95" s="743">
        <v>2801100</v>
      </c>
      <c r="I95" s="744"/>
      <c r="J95" s="744"/>
      <c r="K95" s="743">
        <v>2801100</v>
      </c>
      <c r="L95" s="745" t="s">
        <v>714</v>
      </c>
      <c r="M95" s="746">
        <v>45505</v>
      </c>
      <c r="N95" s="746">
        <v>45505</v>
      </c>
    </row>
    <row r="96" spans="1:14" s="748" customFormat="1" ht="11.25" customHeight="1">
      <c r="A96" s="739" t="s">
        <v>665</v>
      </c>
      <c r="B96" s="739" t="s">
        <v>245</v>
      </c>
      <c r="C96" s="740" t="s">
        <v>590</v>
      </c>
      <c r="D96" s="739" t="s">
        <v>592</v>
      </c>
      <c r="E96" s="741" t="s">
        <v>695</v>
      </c>
      <c r="F96" s="739" t="s">
        <v>341</v>
      </c>
      <c r="G96" s="742">
        <v>73636962</v>
      </c>
      <c r="H96" s="743">
        <v>2801100</v>
      </c>
      <c r="I96" s="744"/>
      <c r="J96" s="744"/>
      <c r="K96" s="743">
        <v>789900</v>
      </c>
      <c r="L96" s="745" t="s">
        <v>714</v>
      </c>
      <c r="M96" s="746">
        <v>45536</v>
      </c>
      <c r="N96" s="746">
        <v>45536</v>
      </c>
    </row>
    <row r="97" spans="1:14" s="748" customFormat="1" ht="11.25" customHeight="1">
      <c r="A97" s="739" t="s">
        <v>665</v>
      </c>
      <c r="B97" s="739" t="s">
        <v>245</v>
      </c>
      <c r="C97" s="740" t="s">
        <v>590</v>
      </c>
      <c r="D97" s="739" t="s">
        <v>592</v>
      </c>
      <c r="E97" s="741" t="s">
        <v>695</v>
      </c>
      <c r="F97" s="739" t="s">
        <v>341</v>
      </c>
      <c r="G97" s="742">
        <v>74377999</v>
      </c>
      <c r="H97" s="743">
        <v>789900</v>
      </c>
      <c r="I97" s="744"/>
      <c r="J97" s="744"/>
      <c r="K97" s="743">
        <v>789900</v>
      </c>
      <c r="L97" s="745" t="s">
        <v>714</v>
      </c>
      <c r="M97" s="746">
        <v>45566</v>
      </c>
      <c r="N97" s="746">
        <v>45566</v>
      </c>
    </row>
    <row r="98" spans="1:14" s="748" customFormat="1" ht="11.25" customHeight="1">
      <c r="A98" s="739" t="s">
        <v>665</v>
      </c>
      <c r="B98" s="739" t="s">
        <v>245</v>
      </c>
      <c r="C98" s="740" t="s">
        <v>590</v>
      </c>
      <c r="D98" s="739" t="s">
        <v>592</v>
      </c>
      <c r="E98" s="741" t="s">
        <v>695</v>
      </c>
      <c r="F98" s="739" t="s">
        <v>341</v>
      </c>
      <c r="G98" s="742">
        <v>74911741</v>
      </c>
      <c r="H98" s="743">
        <v>789900</v>
      </c>
      <c r="I98" s="744"/>
      <c r="J98" s="744"/>
      <c r="K98" s="743">
        <v>789900</v>
      </c>
      <c r="L98" s="745" t="s">
        <v>714</v>
      </c>
      <c r="M98" s="746">
        <v>45597</v>
      </c>
      <c r="N98" s="746">
        <v>45597</v>
      </c>
    </row>
    <row r="99" spans="1:14" s="757" customFormat="1" ht="11.25" customHeight="1">
      <c r="A99" s="749" t="s">
        <v>665</v>
      </c>
      <c r="B99" s="749" t="s">
        <v>343</v>
      </c>
      <c r="C99" s="750" t="s">
        <v>583</v>
      </c>
      <c r="D99" s="749" t="s">
        <v>585</v>
      </c>
      <c r="E99" s="751" t="s">
        <v>695</v>
      </c>
      <c r="F99" s="749" t="s">
        <v>341</v>
      </c>
      <c r="G99" s="752">
        <v>62797223</v>
      </c>
      <c r="H99" s="753">
        <v>78400</v>
      </c>
      <c r="I99" s="754"/>
      <c r="J99" s="754"/>
      <c r="K99" s="753">
        <v>78400</v>
      </c>
      <c r="L99" s="755" t="s">
        <v>714</v>
      </c>
      <c r="M99" s="756">
        <v>44986</v>
      </c>
      <c r="N99" s="756">
        <v>44986</v>
      </c>
    </row>
    <row r="100" spans="1:14" s="757" customFormat="1" ht="11.25" customHeight="1">
      <c r="A100" s="749" t="s">
        <v>665</v>
      </c>
      <c r="B100" s="749" t="s">
        <v>343</v>
      </c>
      <c r="C100" s="750" t="s">
        <v>583</v>
      </c>
      <c r="D100" s="749" t="s">
        <v>585</v>
      </c>
      <c r="E100" s="751" t="s">
        <v>695</v>
      </c>
      <c r="F100" s="749" t="s">
        <v>341</v>
      </c>
      <c r="G100" s="752">
        <v>62797223</v>
      </c>
      <c r="H100" s="753">
        <v>612500</v>
      </c>
      <c r="I100" s="754"/>
      <c r="J100" s="754"/>
      <c r="K100" s="753">
        <v>612500</v>
      </c>
      <c r="L100" s="755" t="s">
        <v>714</v>
      </c>
      <c r="M100" s="756">
        <v>44986</v>
      </c>
      <c r="N100" s="756">
        <v>44986</v>
      </c>
    </row>
    <row r="101" spans="1:14" s="757" customFormat="1" ht="11.25" customHeight="1">
      <c r="A101" s="749" t="s">
        <v>665</v>
      </c>
      <c r="B101" s="749" t="s">
        <v>343</v>
      </c>
      <c r="C101" s="750" t="s">
        <v>583</v>
      </c>
      <c r="D101" s="749" t="s">
        <v>585</v>
      </c>
      <c r="E101" s="751" t="s">
        <v>695</v>
      </c>
      <c r="F101" s="749" t="s">
        <v>341</v>
      </c>
      <c r="G101" s="752">
        <v>63233565</v>
      </c>
      <c r="H101" s="753">
        <v>78400</v>
      </c>
      <c r="I101" s="754"/>
      <c r="J101" s="754"/>
      <c r="K101" s="753">
        <v>78400</v>
      </c>
      <c r="L101" s="755" t="s">
        <v>714</v>
      </c>
      <c r="M101" s="756">
        <v>45017</v>
      </c>
      <c r="N101" s="756">
        <v>45017</v>
      </c>
    </row>
    <row r="102" spans="1:14" s="757" customFormat="1" ht="11.25" customHeight="1">
      <c r="A102" s="749" t="s">
        <v>665</v>
      </c>
      <c r="B102" s="749" t="s">
        <v>343</v>
      </c>
      <c r="C102" s="750" t="s">
        <v>583</v>
      </c>
      <c r="D102" s="749" t="s">
        <v>585</v>
      </c>
      <c r="E102" s="751" t="s">
        <v>695</v>
      </c>
      <c r="F102" s="749" t="s">
        <v>341</v>
      </c>
      <c r="G102" s="752">
        <v>63233565</v>
      </c>
      <c r="H102" s="753">
        <v>612500</v>
      </c>
      <c r="I102" s="754"/>
      <c r="J102" s="754"/>
      <c r="K102" s="753">
        <v>612500</v>
      </c>
      <c r="L102" s="755" t="s">
        <v>714</v>
      </c>
      <c r="M102" s="756">
        <v>45017</v>
      </c>
      <c r="N102" s="756">
        <v>45017</v>
      </c>
    </row>
    <row r="103" spans="1:14" s="757" customFormat="1" ht="11.25" customHeight="1">
      <c r="A103" s="749" t="s">
        <v>665</v>
      </c>
      <c r="B103" s="749" t="s">
        <v>343</v>
      </c>
      <c r="C103" s="750" t="s">
        <v>583</v>
      </c>
      <c r="D103" s="749" t="s">
        <v>585</v>
      </c>
      <c r="E103" s="751" t="s">
        <v>695</v>
      </c>
      <c r="F103" s="749" t="s">
        <v>341</v>
      </c>
      <c r="G103" s="752">
        <v>63919380</v>
      </c>
      <c r="H103" s="753">
        <v>78400</v>
      </c>
      <c r="I103" s="754"/>
      <c r="J103" s="754"/>
      <c r="K103" s="753">
        <v>78400</v>
      </c>
      <c r="L103" s="755" t="s">
        <v>714</v>
      </c>
      <c r="M103" s="756">
        <v>45047</v>
      </c>
      <c r="N103" s="756">
        <v>45047</v>
      </c>
    </row>
    <row r="104" spans="1:14" s="757" customFormat="1" ht="11.25" customHeight="1">
      <c r="A104" s="749" t="s">
        <v>665</v>
      </c>
      <c r="B104" s="749" t="s">
        <v>343</v>
      </c>
      <c r="C104" s="750" t="s">
        <v>583</v>
      </c>
      <c r="D104" s="749" t="s">
        <v>585</v>
      </c>
      <c r="E104" s="751" t="s">
        <v>695</v>
      </c>
      <c r="F104" s="749" t="s">
        <v>341</v>
      </c>
      <c r="G104" s="752">
        <v>63919380</v>
      </c>
      <c r="H104" s="753">
        <v>612500</v>
      </c>
      <c r="I104" s="754"/>
      <c r="J104" s="754"/>
      <c r="K104" s="753">
        <v>612500</v>
      </c>
      <c r="L104" s="755" t="s">
        <v>714</v>
      </c>
      <c r="M104" s="756">
        <v>45047</v>
      </c>
      <c r="N104" s="756">
        <v>45047</v>
      </c>
    </row>
    <row r="105" spans="1:14" s="757" customFormat="1" ht="11.25" customHeight="1">
      <c r="A105" s="749" t="s">
        <v>665</v>
      </c>
      <c r="B105" s="749" t="s">
        <v>343</v>
      </c>
      <c r="C105" s="750" t="s">
        <v>583</v>
      </c>
      <c r="D105" s="749" t="s">
        <v>585</v>
      </c>
      <c r="E105" s="751" t="s">
        <v>695</v>
      </c>
      <c r="F105" s="749" t="s">
        <v>341</v>
      </c>
      <c r="G105" s="752">
        <v>64636209</v>
      </c>
      <c r="H105" s="753">
        <v>78400</v>
      </c>
      <c r="I105" s="754"/>
      <c r="J105" s="754"/>
      <c r="K105" s="753">
        <v>78400</v>
      </c>
      <c r="L105" s="755" t="s">
        <v>714</v>
      </c>
      <c r="M105" s="756">
        <v>45078</v>
      </c>
      <c r="N105" s="756">
        <v>45078</v>
      </c>
    </row>
    <row r="106" spans="1:14" s="757" customFormat="1" ht="11.25" customHeight="1">
      <c r="A106" s="749" t="s">
        <v>665</v>
      </c>
      <c r="B106" s="749" t="s">
        <v>343</v>
      </c>
      <c r="C106" s="750" t="s">
        <v>583</v>
      </c>
      <c r="D106" s="749" t="s">
        <v>585</v>
      </c>
      <c r="E106" s="751" t="s">
        <v>695</v>
      </c>
      <c r="F106" s="749" t="s">
        <v>341</v>
      </c>
      <c r="G106" s="752">
        <v>64636209</v>
      </c>
      <c r="H106" s="753">
        <v>612600</v>
      </c>
      <c r="I106" s="754"/>
      <c r="J106" s="754"/>
      <c r="K106" s="753">
        <v>612600</v>
      </c>
      <c r="L106" s="755" t="s">
        <v>714</v>
      </c>
      <c r="M106" s="756">
        <v>45078</v>
      </c>
      <c r="N106" s="756">
        <v>45078</v>
      </c>
    </row>
    <row r="107" spans="1:14" s="757" customFormat="1" ht="11.25" customHeight="1">
      <c r="A107" s="749" t="s">
        <v>665</v>
      </c>
      <c r="B107" s="749" t="s">
        <v>343</v>
      </c>
      <c r="C107" s="750" t="s">
        <v>583</v>
      </c>
      <c r="D107" s="749" t="s">
        <v>585</v>
      </c>
      <c r="E107" s="751" t="s">
        <v>695</v>
      </c>
      <c r="F107" s="749" t="s">
        <v>341</v>
      </c>
      <c r="G107" s="752">
        <v>66641231</v>
      </c>
      <c r="H107" s="753">
        <v>78400</v>
      </c>
      <c r="I107" s="754"/>
      <c r="J107" s="754"/>
      <c r="K107" s="753">
        <v>78400</v>
      </c>
      <c r="L107" s="755" t="s">
        <v>714</v>
      </c>
      <c r="M107" s="756">
        <v>45108</v>
      </c>
      <c r="N107" s="756">
        <v>45108</v>
      </c>
    </row>
    <row r="108" spans="1:14" s="757" customFormat="1" ht="11.25" customHeight="1">
      <c r="A108" s="749" t="s">
        <v>665</v>
      </c>
      <c r="B108" s="749" t="s">
        <v>343</v>
      </c>
      <c r="C108" s="750" t="s">
        <v>583</v>
      </c>
      <c r="D108" s="749" t="s">
        <v>585</v>
      </c>
      <c r="E108" s="751" t="s">
        <v>695</v>
      </c>
      <c r="F108" s="749" t="s">
        <v>341</v>
      </c>
      <c r="G108" s="752">
        <v>66641231</v>
      </c>
      <c r="H108" s="753">
        <v>612600</v>
      </c>
      <c r="I108" s="754"/>
      <c r="J108" s="754"/>
      <c r="K108" s="753">
        <v>612600</v>
      </c>
      <c r="L108" s="755" t="s">
        <v>714</v>
      </c>
      <c r="M108" s="756">
        <v>45108</v>
      </c>
      <c r="N108" s="756">
        <v>45108</v>
      </c>
    </row>
    <row r="109" spans="1:14" s="757" customFormat="1" ht="11.25" customHeight="1">
      <c r="A109" s="749" t="s">
        <v>665</v>
      </c>
      <c r="B109" s="749" t="s">
        <v>343</v>
      </c>
      <c r="C109" s="750" t="s">
        <v>583</v>
      </c>
      <c r="D109" s="749" t="s">
        <v>585</v>
      </c>
      <c r="E109" s="751" t="s">
        <v>695</v>
      </c>
      <c r="F109" s="749" t="s">
        <v>341</v>
      </c>
      <c r="G109" s="752">
        <v>66641763</v>
      </c>
      <c r="H109" s="753">
        <v>78400</v>
      </c>
      <c r="I109" s="754"/>
      <c r="J109" s="754"/>
      <c r="K109" s="753">
        <v>78400</v>
      </c>
      <c r="L109" s="755" t="s">
        <v>714</v>
      </c>
      <c r="M109" s="756">
        <v>45139</v>
      </c>
      <c r="N109" s="756">
        <v>45139</v>
      </c>
    </row>
    <row r="110" spans="1:14" s="757" customFormat="1" ht="11.25" customHeight="1">
      <c r="A110" s="749" t="s">
        <v>665</v>
      </c>
      <c r="B110" s="749" t="s">
        <v>343</v>
      </c>
      <c r="C110" s="750" t="s">
        <v>583</v>
      </c>
      <c r="D110" s="749" t="s">
        <v>585</v>
      </c>
      <c r="E110" s="751" t="s">
        <v>695</v>
      </c>
      <c r="F110" s="749" t="s">
        <v>341</v>
      </c>
      <c r="G110" s="752">
        <v>66641763</v>
      </c>
      <c r="H110" s="753">
        <v>915700</v>
      </c>
      <c r="I110" s="754"/>
      <c r="J110" s="754"/>
      <c r="K110" s="753">
        <v>915700</v>
      </c>
      <c r="L110" s="755" t="s">
        <v>714</v>
      </c>
      <c r="M110" s="756">
        <v>45139</v>
      </c>
      <c r="N110" s="756">
        <v>45139</v>
      </c>
    </row>
    <row r="111" spans="1:14" s="757" customFormat="1" ht="11.25" customHeight="1">
      <c r="A111" s="749" t="s">
        <v>665</v>
      </c>
      <c r="B111" s="749" t="s">
        <v>343</v>
      </c>
      <c r="C111" s="750" t="s">
        <v>583</v>
      </c>
      <c r="D111" s="749" t="s">
        <v>585</v>
      </c>
      <c r="E111" s="751" t="s">
        <v>695</v>
      </c>
      <c r="F111" s="749" t="s">
        <v>341</v>
      </c>
      <c r="G111" s="752">
        <v>66642038</v>
      </c>
      <c r="H111" s="753">
        <v>78400</v>
      </c>
      <c r="I111" s="754"/>
      <c r="J111" s="754"/>
      <c r="K111" s="753">
        <v>78400</v>
      </c>
      <c r="L111" s="755" t="s">
        <v>714</v>
      </c>
      <c r="M111" s="756">
        <v>45170</v>
      </c>
      <c r="N111" s="756">
        <v>45170</v>
      </c>
    </row>
    <row r="112" spans="1:14" s="757" customFormat="1" ht="11.25" customHeight="1">
      <c r="A112" s="749" t="s">
        <v>665</v>
      </c>
      <c r="B112" s="749" t="s">
        <v>343</v>
      </c>
      <c r="C112" s="750" t="s">
        <v>583</v>
      </c>
      <c r="D112" s="749" t="s">
        <v>585</v>
      </c>
      <c r="E112" s="751" t="s">
        <v>695</v>
      </c>
      <c r="F112" s="749" t="s">
        <v>341</v>
      </c>
      <c r="G112" s="752">
        <v>66642038</v>
      </c>
      <c r="H112" s="753">
        <v>190200</v>
      </c>
      <c r="I112" s="754"/>
      <c r="J112" s="754"/>
      <c r="K112" s="753">
        <v>190200</v>
      </c>
      <c r="L112" s="755" t="s">
        <v>714</v>
      </c>
      <c r="M112" s="756">
        <v>45170</v>
      </c>
      <c r="N112" s="756">
        <v>45170</v>
      </c>
    </row>
    <row r="113" spans="1:14" s="757" customFormat="1" ht="11.25" customHeight="1">
      <c r="A113" s="749" t="s">
        <v>665</v>
      </c>
      <c r="B113" s="749" t="s">
        <v>343</v>
      </c>
      <c r="C113" s="750" t="s">
        <v>583</v>
      </c>
      <c r="D113" s="749" t="s">
        <v>585</v>
      </c>
      <c r="E113" s="751" t="s">
        <v>695</v>
      </c>
      <c r="F113" s="749" t="s">
        <v>341</v>
      </c>
      <c r="G113" s="752">
        <v>67096880</v>
      </c>
      <c r="H113" s="753">
        <v>10500</v>
      </c>
      <c r="I113" s="754"/>
      <c r="J113" s="754"/>
      <c r="K113" s="753">
        <v>10500</v>
      </c>
      <c r="L113" s="755" t="s">
        <v>714</v>
      </c>
      <c r="M113" s="756">
        <v>45200</v>
      </c>
      <c r="N113" s="756">
        <v>45200</v>
      </c>
    </row>
    <row r="114" spans="1:14" s="757" customFormat="1" ht="11.25" customHeight="1">
      <c r="A114" s="749" t="s">
        <v>665</v>
      </c>
      <c r="B114" s="749" t="s">
        <v>343</v>
      </c>
      <c r="C114" s="750" t="s">
        <v>583</v>
      </c>
      <c r="D114" s="749" t="s">
        <v>585</v>
      </c>
      <c r="E114" s="751" t="s">
        <v>695</v>
      </c>
      <c r="F114" s="749" t="s">
        <v>341</v>
      </c>
      <c r="G114" s="752">
        <v>67096880</v>
      </c>
      <c r="H114" s="753">
        <v>21700</v>
      </c>
      <c r="I114" s="754"/>
      <c r="J114" s="754"/>
      <c r="K114" s="753">
        <v>21700</v>
      </c>
      <c r="L114" s="755" t="s">
        <v>714</v>
      </c>
      <c r="M114" s="756">
        <v>45200</v>
      </c>
      <c r="N114" s="756">
        <v>45200</v>
      </c>
    </row>
    <row r="115" spans="1:14" s="766" customFormat="1" ht="11.25" customHeight="1">
      <c r="A115" s="758" t="s">
        <v>665</v>
      </c>
      <c r="B115" s="758" t="s">
        <v>342</v>
      </c>
      <c r="C115" s="759" t="s">
        <v>581</v>
      </c>
      <c r="D115" s="758" t="s">
        <v>582</v>
      </c>
      <c r="E115" s="760" t="s">
        <v>695</v>
      </c>
      <c r="F115" s="758" t="s">
        <v>341</v>
      </c>
      <c r="G115" s="761">
        <v>66628556</v>
      </c>
      <c r="H115" s="762">
        <v>1612500</v>
      </c>
      <c r="I115" s="763"/>
      <c r="J115" s="763"/>
      <c r="K115" s="762">
        <v>1612500</v>
      </c>
      <c r="L115" s="764" t="s">
        <v>714</v>
      </c>
      <c r="M115" s="765">
        <v>44958</v>
      </c>
      <c r="N115" s="765">
        <v>44958</v>
      </c>
    </row>
    <row r="116" spans="1:14" s="766" customFormat="1" ht="11.25" customHeight="1">
      <c r="A116" s="758" t="s">
        <v>665</v>
      </c>
      <c r="B116" s="758" t="s">
        <v>342</v>
      </c>
      <c r="C116" s="759" t="s">
        <v>581</v>
      </c>
      <c r="D116" s="758" t="s">
        <v>582</v>
      </c>
      <c r="E116" s="760" t="s">
        <v>695</v>
      </c>
      <c r="F116" s="758" t="s">
        <v>341</v>
      </c>
      <c r="G116" s="761">
        <v>62797251</v>
      </c>
      <c r="H116" s="762">
        <v>1450100</v>
      </c>
      <c r="I116" s="763"/>
      <c r="J116" s="763"/>
      <c r="K116" s="762">
        <v>1450100</v>
      </c>
      <c r="L116" s="764" t="s">
        <v>714</v>
      </c>
      <c r="M116" s="765">
        <v>44986</v>
      </c>
      <c r="N116" s="765">
        <v>44986</v>
      </c>
    </row>
    <row r="117" spans="1:14" s="766" customFormat="1" ht="11.25" customHeight="1">
      <c r="A117" s="758" t="s">
        <v>665</v>
      </c>
      <c r="B117" s="758" t="s">
        <v>342</v>
      </c>
      <c r="C117" s="759" t="s">
        <v>581</v>
      </c>
      <c r="D117" s="758" t="s">
        <v>582</v>
      </c>
      <c r="E117" s="760" t="s">
        <v>695</v>
      </c>
      <c r="F117" s="758" t="s">
        <v>341</v>
      </c>
      <c r="G117" s="761">
        <v>63233562</v>
      </c>
      <c r="H117" s="762">
        <v>1450100</v>
      </c>
      <c r="I117" s="763"/>
      <c r="J117" s="763"/>
      <c r="K117" s="762">
        <v>1450100</v>
      </c>
      <c r="L117" s="764" t="s">
        <v>714</v>
      </c>
      <c r="M117" s="765">
        <v>45017</v>
      </c>
      <c r="N117" s="765">
        <v>45017</v>
      </c>
    </row>
    <row r="118" spans="1:14" s="766" customFormat="1" ht="11.25" customHeight="1">
      <c r="A118" s="758" t="s">
        <v>665</v>
      </c>
      <c r="B118" s="758" t="s">
        <v>342</v>
      </c>
      <c r="C118" s="759" t="s">
        <v>581</v>
      </c>
      <c r="D118" s="758" t="s">
        <v>582</v>
      </c>
      <c r="E118" s="760" t="s">
        <v>695</v>
      </c>
      <c r="F118" s="758" t="s">
        <v>341</v>
      </c>
      <c r="G118" s="761">
        <v>63919375</v>
      </c>
      <c r="H118" s="762">
        <v>1450100</v>
      </c>
      <c r="I118" s="763"/>
      <c r="J118" s="763"/>
      <c r="K118" s="762">
        <v>1450100</v>
      </c>
      <c r="L118" s="764" t="s">
        <v>714</v>
      </c>
      <c r="M118" s="765">
        <v>45047</v>
      </c>
      <c r="N118" s="765">
        <v>45047</v>
      </c>
    </row>
    <row r="119" spans="1:14" s="766" customFormat="1" ht="11.25" customHeight="1">
      <c r="A119" s="758" t="s">
        <v>665</v>
      </c>
      <c r="B119" s="758" t="s">
        <v>342</v>
      </c>
      <c r="C119" s="759" t="s">
        <v>581</v>
      </c>
      <c r="D119" s="758" t="s">
        <v>582</v>
      </c>
      <c r="E119" s="760" t="s">
        <v>695</v>
      </c>
      <c r="F119" s="758" t="s">
        <v>341</v>
      </c>
      <c r="G119" s="761">
        <v>64637406</v>
      </c>
      <c r="H119" s="762">
        <v>2231300</v>
      </c>
      <c r="I119" s="763"/>
      <c r="J119" s="763"/>
      <c r="K119" s="762">
        <v>2231300</v>
      </c>
      <c r="L119" s="764" t="s">
        <v>714</v>
      </c>
      <c r="M119" s="765">
        <v>45078</v>
      </c>
      <c r="N119" s="765">
        <v>45078</v>
      </c>
    </row>
    <row r="120" spans="1:14" s="766" customFormat="1" ht="11.25" customHeight="1">
      <c r="A120" s="758" t="s">
        <v>665</v>
      </c>
      <c r="B120" s="758" t="s">
        <v>342</v>
      </c>
      <c r="C120" s="759" t="s">
        <v>581</v>
      </c>
      <c r="D120" s="758" t="s">
        <v>582</v>
      </c>
      <c r="E120" s="760" t="s">
        <v>695</v>
      </c>
      <c r="F120" s="758" t="s">
        <v>341</v>
      </c>
      <c r="G120" s="761">
        <v>66641331</v>
      </c>
      <c r="H120" s="762">
        <v>707800</v>
      </c>
      <c r="I120" s="763"/>
      <c r="J120" s="763"/>
      <c r="K120" s="762">
        <v>707800</v>
      </c>
      <c r="L120" s="764" t="s">
        <v>714</v>
      </c>
      <c r="M120" s="765">
        <v>45108</v>
      </c>
      <c r="N120" s="765">
        <v>45108</v>
      </c>
    </row>
    <row r="121" spans="1:14" s="766" customFormat="1" ht="11.25" customHeight="1">
      <c r="A121" s="758" t="s">
        <v>665</v>
      </c>
      <c r="B121" s="758" t="s">
        <v>342</v>
      </c>
      <c r="C121" s="759" t="s">
        <v>581</v>
      </c>
      <c r="D121" s="758" t="s">
        <v>582</v>
      </c>
      <c r="E121" s="760" t="s">
        <v>695</v>
      </c>
      <c r="F121" s="758" t="s">
        <v>341</v>
      </c>
      <c r="G121" s="761">
        <v>66641914</v>
      </c>
      <c r="H121" s="762">
        <v>707800</v>
      </c>
      <c r="I121" s="763"/>
      <c r="J121" s="763"/>
      <c r="K121" s="762">
        <v>707800</v>
      </c>
      <c r="L121" s="764" t="s">
        <v>714</v>
      </c>
      <c r="M121" s="765">
        <v>45139</v>
      </c>
      <c r="N121" s="765">
        <v>45139</v>
      </c>
    </row>
    <row r="122" spans="1:14" s="766" customFormat="1" ht="11.25" customHeight="1">
      <c r="A122" s="758" t="s">
        <v>665</v>
      </c>
      <c r="B122" s="758" t="s">
        <v>342</v>
      </c>
      <c r="C122" s="759" t="s">
        <v>581</v>
      </c>
      <c r="D122" s="758" t="s">
        <v>582</v>
      </c>
      <c r="E122" s="760" t="s">
        <v>695</v>
      </c>
      <c r="F122" s="758" t="s">
        <v>341</v>
      </c>
      <c r="G122" s="761">
        <v>66642130</v>
      </c>
      <c r="H122" s="762">
        <v>707800</v>
      </c>
      <c r="I122" s="763"/>
      <c r="J122" s="763"/>
      <c r="K122" s="762">
        <v>707800</v>
      </c>
      <c r="L122" s="764" t="s">
        <v>714</v>
      </c>
      <c r="M122" s="765">
        <v>45170</v>
      </c>
      <c r="N122" s="765">
        <v>45170</v>
      </c>
    </row>
    <row r="123" spans="1:14" s="766" customFormat="1" ht="11.25" customHeight="1">
      <c r="A123" s="758" t="s">
        <v>665</v>
      </c>
      <c r="B123" s="758" t="s">
        <v>342</v>
      </c>
      <c r="C123" s="759" t="s">
        <v>581</v>
      </c>
      <c r="D123" s="758" t="s">
        <v>582</v>
      </c>
      <c r="E123" s="760" t="s">
        <v>695</v>
      </c>
      <c r="F123" s="758" t="s">
        <v>341</v>
      </c>
      <c r="G123" s="761">
        <v>67096887</v>
      </c>
      <c r="H123" s="762">
        <v>707800</v>
      </c>
      <c r="I123" s="763"/>
      <c r="J123" s="763"/>
      <c r="K123" s="762">
        <v>707800</v>
      </c>
      <c r="L123" s="764" t="s">
        <v>714</v>
      </c>
      <c r="M123" s="765">
        <v>45200</v>
      </c>
      <c r="N123" s="765">
        <v>45200</v>
      </c>
    </row>
    <row r="124" spans="1:14" s="766" customFormat="1" ht="11.25" customHeight="1">
      <c r="A124" s="758" t="s">
        <v>665</v>
      </c>
      <c r="B124" s="758" t="s">
        <v>342</v>
      </c>
      <c r="C124" s="759" t="s">
        <v>581</v>
      </c>
      <c r="D124" s="758" t="s">
        <v>582</v>
      </c>
      <c r="E124" s="760" t="s">
        <v>695</v>
      </c>
      <c r="F124" s="758" t="s">
        <v>341</v>
      </c>
      <c r="G124" s="761">
        <v>67748811</v>
      </c>
      <c r="H124" s="762">
        <v>707800</v>
      </c>
      <c r="I124" s="763"/>
      <c r="J124" s="763"/>
      <c r="K124" s="762">
        <v>707800</v>
      </c>
      <c r="L124" s="764" t="s">
        <v>714</v>
      </c>
      <c r="M124" s="765">
        <v>45231</v>
      </c>
      <c r="N124" s="765">
        <v>45231</v>
      </c>
    </row>
    <row r="125" spans="1:14" s="766" customFormat="1" ht="11.25" customHeight="1">
      <c r="A125" s="758" t="s">
        <v>665</v>
      </c>
      <c r="B125" s="758" t="s">
        <v>342</v>
      </c>
      <c r="C125" s="759" t="s">
        <v>581</v>
      </c>
      <c r="D125" s="758" t="s">
        <v>582</v>
      </c>
      <c r="E125" s="760" t="s">
        <v>695</v>
      </c>
      <c r="F125" s="758" t="s">
        <v>341</v>
      </c>
      <c r="G125" s="761">
        <v>68316105</v>
      </c>
      <c r="H125" s="762">
        <v>707800</v>
      </c>
      <c r="I125" s="763"/>
      <c r="J125" s="763"/>
      <c r="K125" s="762">
        <v>707800</v>
      </c>
      <c r="L125" s="764" t="s">
        <v>714</v>
      </c>
      <c r="M125" s="765">
        <v>45261</v>
      </c>
      <c r="N125" s="765">
        <v>45261</v>
      </c>
    </row>
    <row r="126" spans="1:14" s="766" customFormat="1" ht="11.25" customHeight="1">
      <c r="A126" s="758" t="s">
        <v>665</v>
      </c>
      <c r="B126" s="758" t="s">
        <v>342</v>
      </c>
      <c r="C126" s="759" t="s">
        <v>581</v>
      </c>
      <c r="D126" s="758" t="s">
        <v>582</v>
      </c>
      <c r="E126" s="760" t="s">
        <v>695</v>
      </c>
      <c r="F126" s="758" t="s">
        <v>341</v>
      </c>
      <c r="G126" s="761">
        <v>68962664</v>
      </c>
      <c r="H126" s="762">
        <v>758700</v>
      </c>
      <c r="I126" s="763"/>
      <c r="J126" s="763"/>
      <c r="K126" s="762">
        <v>758700</v>
      </c>
      <c r="L126" s="764" t="s">
        <v>714</v>
      </c>
      <c r="M126" s="765">
        <v>45292</v>
      </c>
      <c r="N126" s="765">
        <v>45292</v>
      </c>
    </row>
    <row r="127" spans="1:14" s="766" customFormat="1" ht="11.25" customHeight="1">
      <c r="A127" s="758" t="s">
        <v>665</v>
      </c>
      <c r="B127" s="758" t="s">
        <v>342</v>
      </c>
      <c r="C127" s="759" t="s">
        <v>581</v>
      </c>
      <c r="D127" s="758" t="s">
        <v>582</v>
      </c>
      <c r="E127" s="760" t="s">
        <v>695</v>
      </c>
      <c r="F127" s="758" t="s">
        <v>341</v>
      </c>
      <c r="G127" s="761">
        <v>69423570</v>
      </c>
      <c r="H127" s="762">
        <v>758700</v>
      </c>
      <c r="I127" s="763"/>
      <c r="J127" s="763"/>
      <c r="K127" s="762">
        <v>758700</v>
      </c>
      <c r="L127" s="764" t="s">
        <v>714</v>
      </c>
      <c r="M127" s="765">
        <v>45323</v>
      </c>
      <c r="N127" s="765">
        <v>45323</v>
      </c>
    </row>
    <row r="128" spans="1:14" s="766" customFormat="1" ht="11.25" customHeight="1">
      <c r="A128" s="758" t="s">
        <v>665</v>
      </c>
      <c r="B128" s="758" t="s">
        <v>342</v>
      </c>
      <c r="C128" s="759" t="s">
        <v>581</v>
      </c>
      <c r="D128" s="758" t="s">
        <v>582</v>
      </c>
      <c r="E128" s="760" t="s">
        <v>695</v>
      </c>
      <c r="F128" s="758" t="s">
        <v>341</v>
      </c>
      <c r="G128" s="761">
        <v>69950820</v>
      </c>
      <c r="H128" s="762">
        <v>758700</v>
      </c>
      <c r="I128" s="763"/>
      <c r="J128" s="763"/>
      <c r="K128" s="762">
        <v>758700</v>
      </c>
      <c r="L128" s="764" t="s">
        <v>714</v>
      </c>
      <c r="M128" s="765">
        <v>45352</v>
      </c>
      <c r="N128" s="765">
        <v>45352</v>
      </c>
    </row>
    <row r="129" spans="1:14" s="766" customFormat="1" ht="11.25" customHeight="1">
      <c r="A129" s="758" t="s">
        <v>665</v>
      </c>
      <c r="B129" s="758" t="s">
        <v>342</v>
      </c>
      <c r="C129" s="759" t="s">
        <v>581</v>
      </c>
      <c r="D129" s="758" t="s">
        <v>582</v>
      </c>
      <c r="E129" s="760" t="s">
        <v>695</v>
      </c>
      <c r="F129" s="758" t="s">
        <v>341</v>
      </c>
      <c r="G129" s="761">
        <v>70613373</v>
      </c>
      <c r="H129" s="762">
        <v>670700</v>
      </c>
      <c r="I129" s="763"/>
      <c r="J129" s="763"/>
      <c r="K129" s="762">
        <v>670700</v>
      </c>
      <c r="L129" s="764" t="s">
        <v>714</v>
      </c>
      <c r="M129" s="765">
        <v>45383</v>
      </c>
      <c r="N129" s="765">
        <v>45383</v>
      </c>
    </row>
    <row r="130" spans="1:14" s="766" customFormat="1" ht="11.25" customHeight="1">
      <c r="A130" s="758" t="s">
        <v>665</v>
      </c>
      <c r="B130" s="758" t="s">
        <v>342</v>
      </c>
      <c r="C130" s="759" t="s">
        <v>581</v>
      </c>
      <c r="D130" s="758" t="s">
        <v>582</v>
      </c>
      <c r="E130" s="760" t="s">
        <v>695</v>
      </c>
      <c r="F130" s="758" t="s">
        <v>341</v>
      </c>
      <c r="G130" s="761">
        <v>71337095</v>
      </c>
      <c r="H130" s="762">
        <v>670700</v>
      </c>
      <c r="I130" s="763"/>
      <c r="J130" s="763"/>
      <c r="K130" s="762">
        <v>670700</v>
      </c>
      <c r="L130" s="764" t="s">
        <v>714</v>
      </c>
      <c r="M130" s="765">
        <v>45413</v>
      </c>
      <c r="N130" s="765">
        <v>45413</v>
      </c>
    </row>
    <row r="131" spans="1:14" s="766" customFormat="1" ht="11.25" customHeight="1">
      <c r="A131" s="758" t="s">
        <v>665</v>
      </c>
      <c r="B131" s="758" t="s">
        <v>342</v>
      </c>
      <c r="C131" s="759" t="s">
        <v>581</v>
      </c>
      <c r="D131" s="758" t="s">
        <v>582</v>
      </c>
      <c r="E131" s="760" t="s">
        <v>695</v>
      </c>
      <c r="F131" s="758" t="s">
        <v>341</v>
      </c>
      <c r="G131" s="761">
        <v>71911334</v>
      </c>
      <c r="H131" s="762">
        <v>670700</v>
      </c>
      <c r="I131" s="763"/>
      <c r="J131" s="763"/>
      <c r="K131" s="762">
        <v>670700</v>
      </c>
      <c r="L131" s="764" t="s">
        <v>714</v>
      </c>
      <c r="M131" s="765">
        <v>45444</v>
      </c>
      <c r="N131" s="765">
        <v>45444</v>
      </c>
    </row>
    <row r="132" spans="1:14" s="766" customFormat="1" ht="11.25" customHeight="1">
      <c r="A132" s="758" t="s">
        <v>665</v>
      </c>
      <c r="B132" s="758" t="s">
        <v>342</v>
      </c>
      <c r="C132" s="759" t="s">
        <v>581</v>
      </c>
      <c r="D132" s="758" t="s">
        <v>582</v>
      </c>
      <c r="E132" s="760" t="s">
        <v>695</v>
      </c>
      <c r="F132" s="758" t="s">
        <v>341</v>
      </c>
      <c r="G132" s="761">
        <v>72634071</v>
      </c>
      <c r="H132" s="762">
        <v>670700</v>
      </c>
      <c r="I132" s="763"/>
      <c r="J132" s="763"/>
      <c r="K132" s="762">
        <v>670700</v>
      </c>
      <c r="L132" s="764" t="s">
        <v>714</v>
      </c>
      <c r="M132" s="765">
        <v>45474</v>
      </c>
      <c r="N132" s="765">
        <v>45474</v>
      </c>
    </row>
    <row r="133" spans="1:14" s="766" customFormat="1" ht="11.25" customHeight="1">
      <c r="A133" s="758" t="s">
        <v>665</v>
      </c>
      <c r="B133" s="758" t="s">
        <v>342</v>
      </c>
      <c r="C133" s="759" t="s">
        <v>581</v>
      </c>
      <c r="D133" s="758" t="s">
        <v>582</v>
      </c>
      <c r="E133" s="760" t="s">
        <v>695</v>
      </c>
      <c r="F133" s="758" t="s">
        <v>341</v>
      </c>
      <c r="G133" s="761">
        <v>73040719</v>
      </c>
      <c r="H133" s="762">
        <v>670700</v>
      </c>
      <c r="I133" s="763"/>
      <c r="J133" s="763"/>
      <c r="K133" s="762">
        <v>670700</v>
      </c>
      <c r="L133" s="764" t="s">
        <v>714</v>
      </c>
      <c r="M133" s="765">
        <v>45505</v>
      </c>
      <c r="N133" s="765">
        <v>45505</v>
      </c>
    </row>
    <row r="134" spans="1:14" s="766" customFormat="1" ht="11.25" customHeight="1">
      <c r="A134" s="758" t="s">
        <v>665</v>
      </c>
      <c r="B134" s="758" t="s">
        <v>342</v>
      </c>
      <c r="C134" s="759" t="s">
        <v>581</v>
      </c>
      <c r="D134" s="758" t="s">
        <v>582</v>
      </c>
      <c r="E134" s="760" t="s">
        <v>695</v>
      </c>
      <c r="F134" s="758" t="s">
        <v>341</v>
      </c>
      <c r="G134" s="761">
        <v>73636962</v>
      </c>
      <c r="H134" s="762">
        <v>197500</v>
      </c>
      <c r="I134" s="763"/>
      <c r="J134" s="763"/>
      <c r="K134" s="762">
        <v>197500</v>
      </c>
      <c r="L134" s="764" t="s">
        <v>714</v>
      </c>
      <c r="M134" s="765">
        <v>45536</v>
      </c>
      <c r="N134" s="765">
        <v>45536</v>
      </c>
    </row>
    <row r="135" spans="1:14" s="766" customFormat="1" ht="11.25" customHeight="1">
      <c r="A135" s="758" t="s">
        <v>665</v>
      </c>
      <c r="B135" s="758" t="s">
        <v>342</v>
      </c>
      <c r="C135" s="759" t="s">
        <v>581</v>
      </c>
      <c r="D135" s="758" t="s">
        <v>582</v>
      </c>
      <c r="E135" s="760" t="s">
        <v>695</v>
      </c>
      <c r="F135" s="758" t="s">
        <v>341</v>
      </c>
      <c r="G135" s="761">
        <v>74377999</v>
      </c>
      <c r="H135" s="762">
        <v>197500</v>
      </c>
      <c r="I135" s="763"/>
      <c r="J135" s="763"/>
      <c r="K135" s="762">
        <v>197500</v>
      </c>
      <c r="L135" s="764" t="s">
        <v>714</v>
      </c>
      <c r="M135" s="765">
        <v>45566</v>
      </c>
      <c r="N135" s="765">
        <v>45566</v>
      </c>
    </row>
    <row r="136" spans="1:14" s="766" customFormat="1" ht="11.25" customHeight="1">
      <c r="A136" s="758" t="s">
        <v>665</v>
      </c>
      <c r="B136" s="758" t="s">
        <v>342</v>
      </c>
      <c r="C136" s="759" t="s">
        <v>581</v>
      </c>
      <c r="D136" s="758" t="s">
        <v>582</v>
      </c>
      <c r="E136" s="760" t="s">
        <v>695</v>
      </c>
      <c r="F136" s="758" t="s">
        <v>341</v>
      </c>
      <c r="G136" s="761">
        <v>74911741</v>
      </c>
      <c r="H136" s="762">
        <v>197500</v>
      </c>
      <c r="I136" s="763"/>
      <c r="J136" s="763"/>
      <c r="K136" s="762">
        <v>197500</v>
      </c>
      <c r="L136" s="764" t="s">
        <v>714</v>
      </c>
      <c r="M136" s="765">
        <v>45597</v>
      </c>
      <c r="N136" s="765">
        <v>45597</v>
      </c>
    </row>
    <row r="137" spans="1:14" s="775" customFormat="1" ht="11.25" customHeight="1">
      <c r="A137" s="767" t="s">
        <v>665</v>
      </c>
      <c r="B137" s="767" t="s">
        <v>208</v>
      </c>
      <c r="C137" s="768" t="s">
        <v>570</v>
      </c>
      <c r="D137" s="767" t="s">
        <v>571</v>
      </c>
      <c r="E137" s="769" t="s">
        <v>694</v>
      </c>
      <c r="F137" s="767" t="s">
        <v>341</v>
      </c>
      <c r="G137" s="770">
        <v>66628556</v>
      </c>
      <c r="H137" s="771">
        <v>3244500</v>
      </c>
      <c r="I137" s="772"/>
      <c r="J137" s="772"/>
      <c r="K137" s="771">
        <v>3244500</v>
      </c>
      <c r="L137" s="773" t="s">
        <v>714</v>
      </c>
      <c r="M137" s="774">
        <v>44958</v>
      </c>
      <c r="N137" s="774">
        <v>44958</v>
      </c>
    </row>
    <row r="138" spans="1:14" s="775" customFormat="1" ht="11.25" customHeight="1">
      <c r="A138" s="767" t="s">
        <v>665</v>
      </c>
      <c r="B138" s="767" t="s">
        <v>208</v>
      </c>
      <c r="C138" s="768" t="s">
        <v>570</v>
      </c>
      <c r="D138" s="767" t="s">
        <v>571</v>
      </c>
      <c r="E138" s="769" t="s">
        <v>694</v>
      </c>
      <c r="F138" s="767" t="s">
        <v>341</v>
      </c>
      <c r="G138" s="770">
        <v>62797251</v>
      </c>
      <c r="H138" s="771">
        <v>3244500</v>
      </c>
      <c r="I138" s="772"/>
      <c r="J138" s="772"/>
      <c r="K138" s="771">
        <v>3244500</v>
      </c>
      <c r="L138" s="773" t="s">
        <v>714</v>
      </c>
      <c r="M138" s="774">
        <v>44986</v>
      </c>
      <c r="N138" s="774">
        <v>44986</v>
      </c>
    </row>
    <row r="139" spans="1:14" s="775" customFormat="1" ht="11.25" customHeight="1">
      <c r="A139" s="767" t="s">
        <v>665</v>
      </c>
      <c r="B139" s="767" t="s">
        <v>208</v>
      </c>
      <c r="C139" s="768" t="s">
        <v>570</v>
      </c>
      <c r="D139" s="767" t="s">
        <v>571</v>
      </c>
      <c r="E139" s="769" t="s">
        <v>694</v>
      </c>
      <c r="F139" s="767" t="s">
        <v>341</v>
      </c>
      <c r="G139" s="770">
        <v>62797223</v>
      </c>
      <c r="H139" s="771">
        <v>1431300</v>
      </c>
      <c r="I139" s="772"/>
      <c r="J139" s="772"/>
      <c r="K139" s="771">
        <v>1431300</v>
      </c>
      <c r="L139" s="773" t="s">
        <v>714</v>
      </c>
      <c r="M139" s="774">
        <v>44986</v>
      </c>
      <c r="N139" s="774">
        <v>44986</v>
      </c>
    </row>
    <row r="140" spans="1:14" s="775" customFormat="1" ht="11.25" customHeight="1">
      <c r="A140" s="767" t="s">
        <v>665</v>
      </c>
      <c r="B140" s="767" t="s">
        <v>208</v>
      </c>
      <c r="C140" s="768" t="s">
        <v>570</v>
      </c>
      <c r="D140" s="767" t="s">
        <v>571</v>
      </c>
      <c r="E140" s="769" t="s">
        <v>694</v>
      </c>
      <c r="F140" s="767" t="s">
        <v>341</v>
      </c>
      <c r="G140" s="770">
        <v>63233562</v>
      </c>
      <c r="H140" s="771">
        <v>3244500</v>
      </c>
      <c r="I140" s="772"/>
      <c r="J140" s="772"/>
      <c r="K140" s="771">
        <v>3244500</v>
      </c>
      <c r="L140" s="773" t="s">
        <v>714</v>
      </c>
      <c r="M140" s="774">
        <v>45017</v>
      </c>
      <c r="N140" s="774">
        <v>45017</v>
      </c>
    </row>
    <row r="141" spans="1:14" s="775" customFormat="1" ht="11.25" customHeight="1">
      <c r="A141" s="767" t="s">
        <v>665</v>
      </c>
      <c r="B141" s="767" t="s">
        <v>208</v>
      </c>
      <c r="C141" s="768" t="s">
        <v>570</v>
      </c>
      <c r="D141" s="767" t="s">
        <v>571</v>
      </c>
      <c r="E141" s="769" t="s">
        <v>694</v>
      </c>
      <c r="F141" s="767" t="s">
        <v>341</v>
      </c>
      <c r="G141" s="770">
        <v>63233565</v>
      </c>
      <c r="H141" s="771">
        <v>1431300</v>
      </c>
      <c r="I141" s="772"/>
      <c r="J141" s="772"/>
      <c r="K141" s="771">
        <v>1431300</v>
      </c>
      <c r="L141" s="773" t="s">
        <v>714</v>
      </c>
      <c r="M141" s="774">
        <v>45017</v>
      </c>
      <c r="N141" s="774">
        <v>45017</v>
      </c>
    </row>
    <row r="142" spans="1:14" s="775" customFormat="1" ht="11.25" customHeight="1">
      <c r="A142" s="767" t="s">
        <v>665</v>
      </c>
      <c r="B142" s="767" t="s">
        <v>208</v>
      </c>
      <c r="C142" s="768" t="s">
        <v>570</v>
      </c>
      <c r="D142" s="767" t="s">
        <v>571</v>
      </c>
      <c r="E142" s="769" t="s">
        <v>694</v>
      </c>
      <c r="F142" s="767" t="s">
        <v>341</v>
      </c>
      <c r="G142" s="770">
        <v>63919375</v>
      </c>
      <c r="H142" s="771">
        <v>3244500</v>
      </c>
      <c r="I142" s="772"/>
      <c r="J142" s="772"/>
      <c r="K142" s="771">
        <v>3244500</v>
      </c>
      <c r="L142" s="773" t="s">
        <v>714</v>
      </c>
      <c r="M142" s="774">
        <v>45047</v>
      </c>
      <c r="N142" s="774">
        <v>45047</v>
      </c>
    </row>
    <row r="143" spans="1:14" s="775" customFormat="1" ht="11.25" customHeight="1">
      <c r="A143" s="767" t="s">
        <v>665</v>
      </c>
      <c r="B143" s="767" t="s">
        <v>208</v>
      </c>
      <c r="C143" s="768" t="s">
        <v>570</v>
      </c>
      <c r="D143" s="767" t="s">
        <v>571</v>
      </c>
      <c r="E143" s="769" t="s">
        <v>694</v>
      </c>
      <c r="F143" s="767" t="s">
        <v>341</v>
      </c>
      <c r="G143" s="770">
        <v>63919380</v>
      </c>
      <c r="H143" s="771">
        <v>1431300</v>
      </c>
      <c r="I143" s="772"/>
      <c r="J143" s="772"/>
      <c r="K143" s="771">
        <v>1431300</v>
      </c>
      <c r="L143" s="773" t="s">
        <v>714</v>
      </c>
      <c r="M143" s="774">
        <v>45047</v>
      </c>
      <c r="N143" s="774">
        <v>45047</v>
      </c>
    </row>
    <row r="144" spans="1:14" s="775" customFormat="1" ht="11.25" customHeight="1">
      <c r="A144" s="767" t="s">
        <v>665</v>
      </c>
      <c r="B144" s="767" t="s">
        <v>208</v>
      </c>
      <c r="C144" s="768" t="s">
        <v>570</v>
      </c>
      <c r="D144" s="767" t="s">
        <v>571</v>
      </c>
      <c r="E144" s="769" t="s">
        <v>694</v>
      </c>
      <c r="F144" s="767" t="s">
        <v>341</v>
      </c>
      <c r="G144" s="770">
        <v>64637406</v>
      </c>
      <c r="H144" s="771">
        <v>2149100</v>
      </c>
      <c r="I144" s="772"/>
      <c r="J144" s="772"/>
      <c r="K144" s="771">
        <v>2149100</v>
      </c>
      <c r="L144" s="773" t="s">
        <v>714</v>
      </c>
      <c r="M144" s="774">
        <v>45078</v>
      </c>
      <c r="N144" s="774">
        <v>45078</v>
      </c>
    </row>
    <row r="145" spans="1:14" s="775" customFormat="1" ht="11.25" customHeight="1">
      <c r="A145" s="767" t="s">
        <v>665</v>
      </c>
      <c r="B145" s="767" t="s">
        <v>208</v>
      </c>
      <c r="C145" s="768" t="s">
        <v>570</v>
      </c>
      <c r="D145" s="767" t="s">
        <v>571</v>
      </c>
      <c r="E145" s="769" t="s">
        <v>694</v>
      </c>
      <c r="F145" s="767" t="s">
        <v>341</v>
      </c>
      <c r="G145" s="770">
        <v>64636209</v>
      </c>
      <c r="H145" s="771">
        <v>1431400</v>
      </c>
      <c r="I145" s="772"/>
      <c r="J145" s="772"/>
      <c r="K145" s="771">
        <v>1431400</v>
      </c>
      <c r="L145" s="773" t="s">
        <v>714</v>
      </c>
      <c r="M145" s="774">
        <v>45078</v>
      </c>
      <c r="N145" s="774">
        <v>45078</v>
      </c>
    </row>
    <row r="146" spans="1:14" s="775" customFormat="1" ht="11.25" customHeight="1">
      <c r="A146" s="767" t="s">
        <v>665</v>
      </c>
      <c r="B146" s="767" t="s">
        <v>208</v>
      </c>
      <c r="C146" s="768" t="s">
        <v>570</v>
      </c>
      <c r="D146" s="767" t="s">
        <v>571</v>
      </c>
      <c r="E146" s="769" t="s">
        <v>694</v>
      </c>
      <c r="F146" s="767" t="s">
        <v>341</v>
      </c>
      <c r="G146" s="770">
        <v>66641231</v>
      </c>
      <c r="H146" s="771">
        <v>1431400</v>
      </c>
      <c r="I146" s="772"/>
      <c r="J146" s="772"/>
      <c r="K146" s="771">
        <v>1431400</v>
      </c>
      <c r="L146" s="773" t="s">
        <v>714</v>
      </c>
      <c r="M146" s="774">
        <v>45108</v>
      </c>
      <c r="N146" s="774">
        <v>45108</v>
      </c>
    </row>
    <row r="147" spans="1:14" s="775" customFormat="1" ht="11.25" customHeight="1">
      <c r="A147" s="767" t="s">
        <v>665</v>
      </c>
      <c r="B147" s="767" t="s">
        <v>208</v>
      </c>
      <c r="C147" s="768" t="s">
        <v>570</v>
      </c>
      <c r="D147" s="767" t="s">
        <v>571</v>
      </c>
      <c r="E147" s="769" t="s">
        <v>694</v>
      </c>
      <c r="F147" s="767" t="s">
        <v>341</v>
      </c>
      <c r="G147" s="770">
        <v>66641331</v>
      </c>
      <c r="H147" s="771">
        <v>1605000</v>
      </c>
      <c r="I147" s="772"/>
      <c r="J147" s="772"/>
      <c r="K147" s="771">
        <v>1605000</v>
      </c>
      <c r="L147" s="773" t="s">
        <v>714</v>
      </c>
      <c r="M147" s="774">
        <v>45108</v>
      </c>
      <c r="N147" s="774">
        <v>45108</v>
      </c>
    </row>
    <row r="148" spans="1:14" s="775" customFormat="1" ht="11.25" customHeight="1">
      <c r="A148" s="767" t="s">
        <v>665</v>
      </c>
      <c r="B148" s="767" t="s">
        <v>208</v>
      </c>
      <c r="C148" s="768" t="s">
        <v>570</v>
      </c>
      <c r="D148" s="767" t="s">
        <v>571</v>
      </c>
      <c r="E148" s="769" t="s">
        <v>694</v>
      </c>
      <c r="F148" s="767" t="s">
        <v>341</v>
      </c>
      <c r="G148" s="770">
        <v>66641763</v>
      </c>
      <c r="H148" s="771">
        <v>155800</v>
      </c>
      <c r="I148" s="772"/>
      <c r="J148" s="772"/>
      <c r="K148" s="771">
        <v>155800</v>
      </c>
      <c r="L148" s="773" t="s">
        <v>714</v>
      </c>
      <c r="M148" s="774">
        <v>45139</v>
      </c>
      <c r="N148" s="774">
        <v>45139</v>
      </c>
    </row>
    <row r="149" spans="1:14" s="775" customFormat="1" ht="11.25" customHeight="1">
      <c r="A149" s="767" t="s">
        <v>665</v>
      </c>
      <c r="B149" s="767" t="s">
        <v>208</v>
      </c>
      <c r="C149" s="768" t="s">
        <v>570</v>
      </c>
      <c r="D149" s="767" t="s">
        <v>571</v>
      </c>
      <c r="E149" s="769" t="s">
        <v>694</v>
      </c>
      <c r="F149" s="767" t="s">
        <v>341</v>
      </c>
      <c r="G149" s="770">
        <v>66641914</v>
      </c>
      <c r="H149" s="771">
        <v>1605000</v>
      </c>
      <c r="I149" s="772"/>
      <c r="J149" s="772"/>
      <c r="K149" s="771">
        <v>1605000</v>
      </c>
      <c r="L149" s="773" t="s">
        <v>714</v>
      </c>
      <c r="M149" s="774">
        <v>45139</v>
      </c>
      <c r="N149" s="774">
        <v>45139</v>
      </c>
    </row>
    <row r="150" spans="1:14" s="775" customFormat="1" ht="11.25" customHeight="1">
      <c r="A150" s="767" t="s">
        <v>665</v>
      </c>
      <c r="B150" s="767" t="s">
        <v>208</v>
      </c>
      <c r="C150" s="768" t="s">
        <v>570</v>
      </c>
      <c r="D150" s="767" t="s">
        <v>571</v>
      </c>
      <c r="E150" s="769" t="s">
        <v>694</v>
      </c>
      <c r="F150" s="767" t="s">
        <v>341</v>
      </c>
      <c r="G150" s="770">
        <v>66642038</v>
      </c>
      <c r="H150" s="771">
        <v>111800</v>
      </c>
      <c r="I150" s="772"/>
      <c r="J150" s="772"/>
      <c r="K150" s="771">
        <v>111800</v>
      </c>
      <c r="L150" s="773" t="s">
        <v>714</v>
      </c>
      <c r="M150" s="774">
        <v>45170</v>
      </c>
      <c r="N150" s="774">
        <v>45170</v>
      </c>
    </row>
    <row r="151" spans="1:14" s="775" customFormat="1" ht="11.25" customHeight="1">
      <c r="A151" s="767" t="s">
        <v>665</v>
      </c>
      <c r="B151" s="767" t="s">
        <v>208</v>
      </c>
      <c r="C151" s="768" t="s">
        <v>570</v>
      </c>
      <c r="D151" s="767" t="s">
        <v>571</v>
      </c>
      <c r="E151" s="769" t="s">
        <v>694</v>
      </c>
      <c r="F151" s="767" t="s">
        <v>341</v>
      </c>
      <c r="G151" s="770">
        <v>66642130</v>
      </c>
      <c r="H151" s="771">
        <v>1605000</v>
      </c>
      <c r="I151" s="772"/>
      <c r="J151" s="772"/>
      <c r="K151" s="771">
        <v>1605000</v>
      </c>
      <c r="L151" s="773" t="s">
        <v>714</v>
      </c>
      <c r="M151" s="774">
        <v>45170</v>
      </c>
      <c r="N151" s="774">
        <v>45170</v>
      </c>
    </row>
    <row r="152" spans="1:14" s="775" customFormat="1" ht="11.25" customHeight="1">
      <c r="A152" s="767" t="s">
        <v>665</v>
      </c>
      <c r="B152" s="767" t="s">
        <v>208</v>
      </c>
      <c r="C152" s="768" t="s">
        <v>570</v>
      </c>
      <c r="D152" s="767" t="s">
        <v>571</v>
      </c>
      <c r="E152" s="769" t="s">
        <v>694</v>
      </c>
      <c r="F152" s="767" t="s">
        <v>341</v>
      </c>
      <c r="G152" s="770">
        <v>67096880</v>
      </c>
      <c r="H152" s="771">
        <v>11200</v>
      </c>
      <c r="I152" s="772"/>
      <c r="J152" s="772"/>
      <c r="K152" s="771">
        <v>11200</v>
      </c>
      <c r="L152" s="773" t="s">
        <v>714</v>
      </c>
      <c r="M152" s="774">
        <v>45200</v>
      </c>
      <c r="N152" s="774">
        <v>45200</v>
      </c>
    </row>
    <row r="153" spans="1:14" s="775" customFormat="1" ht="11.25" customHeight="1">
      <c r="A153" s="767" t="s">
        <v>665</v>
      </c>
      <c r="B153" s="767" t="s">
        <v>208</v>
      </c>
      <c r="C153" s="768" t="s">
        <v>570</v>
      </c>
      <c r="D153" s="767" t="s">
        <v>571</v>
      </c>
      <c r="E153" s="769" t="s">
        <v>694</v>
      </c>
      <c r="F153" s="767" t="s">
        <v>341</v>
      </c>
      <c r="G153" s="770">
        <v>67096887</v>
      </c>
      <c r="H153" s="771">
        <v>1605000</v>
      </c>
      <c r="I153" s="772"/>
      <c r="J153" s="772"/>
      <c r="K153" s="771">
        <v>1605000</v>
      </c>
      <c r="L153" s="773" t="s">
        <v>714</v>
      </c>
      <c r="M153" s="774">
        <v>45200</v>
      </c>
      <c r="N153" s="774">
        <v>45200</v>
      </c>
    </row>
    <row r="154" spans="1:14" s="775" customFormat="1" ht="11.25" customHeight="1">
      <c r="A154" s="767" t="s">
        <v>665</v>
      </c>
      <c r="B154" s="767" t="s">
        <v>208</v>
      </c>
      <c r="C154" s="768" t="s">
        <v>570</v>
      </c>
      <c r="D154" s="767" t="s">
        <v>571</v>
      </c>
      <c r="E154" s="769" t="s">
        <v>694</v>
      </c>
      <c r="F154" s="767" t="s">
        <v>341</v>
      </c>
      <c r="G154" s="770">
        <v>67748811</v>
      </c>
      <c r="H154" s="771">
        <v>1605000</v>
      </c>
      <c r="I154" s="772"/>
      <c r="J154" s="772"/>
      <c r="K154" s="771">
        <v>1605000</v>
      </c>
      <c r="L154" s="773" t="s">
        <v>714</v>
      </c>
      <c r="M154" s="774">
        <v>45231</v>
      </c>
      <c r="N154" s="774">
        <v>45231</v>
      </c>
    </row>
    <row r="155" spans="1:14" s="775" customFormat="1" ht="11.25" customHeight="1">
      <c r="A155" s="767" t="s">
        <v>665</v>
      </c>
      <c r="B155" s="767" t="s">
        <v>208</v>
      </c>
      <c r="C155" s="768" t="s">
        <v>570</v>
      </c>
      <c r="D155" s="767" t="s">
        <v>571</v>
      </c>
      <c r="E155" s="769" t="s">
        <v>694</v>
      </c>
      <c r="F155" s="767" t="s">
        <v>341</v>
      </c>
      <c r="G155" s="770">
        <v>68316105</v>
      </c>
      <c r="H155" s="771">
        <v>1605000</v>
      </c>
      <c r="I155" s="772"/>
      <c r="J155" s="772"/>
      <c r="K155" s="771">
        <v>1605000</v>
      </c>
      <c r="L155" s="773" t="s">
        <v>714</v>
      </c>
      <c r="M155" s="774">
        <v>45261</v>
      </c>
      <c r="N155" s="774">
        <v>45261</v>
      </c>
    </row>
    <row r="156" spans="1:14" s="775" customFormat="1" ht="11.25" customHeight="1">
      <c r="A156" s="767" t="s">
        <v>665</v>
      </c>
      <c r="B156" s="767" t="s">
        <v>208</v>
      </c>
      <c r="C156" s="768" t="s">
        <v>570</v>
      </c>
      <c r="D156" s="767" t="s">
        <v>571</v>
      </c>
      <c r="E156" s="769" t="s">
        <v>694</v>
      </c>
      <c r="F156" s="767" t="s">
        <v>341</v>
      </c>
      <c r="G156" s="770">
        <v>68962664</v>
      </c>
      <c r="H156" s="771">
        <v>1764300</v>
      </c>
      <c r="I156" s="772"/>
      <c r="J156" s="772"/>
      <c r="K156" s="771">
        <v>1764300</v>
      </c>
      <c r="L156" s="773" t="s">
        <v>714</v>
      </c>
      <c r="M156" s="774">
        <v>45292</v>
      </c>
      <c r="N156" s="774">
        <v>45292</v>
      </c>
    </row>
    <row r="157" spans="1:14" s="775" customFormat="1" ht="11.25" customHeight="1">
      <c r="A157" s="767" t="s">
        <v>665</v>
      </c>
      <c r="B157" s="767" t="s">
        <v>208</v>
      </c>
      <c r="C157" s="768" t="s">
        <v>570</v>
      </c>
      <c r="D157" s="767" t="s">
        <v>571</v>
      </c>
      <c r="E157" s="769" t="s">
        <v>694</v>
      </c>
      <c r="F157" s="767" t="s">
        <v>341</v>
      </c>
      <c r="G157" s="770">
        <v>69423570</v>
      </c>
      <c r="H157" s="771">
        <v>1764300</v>
      </c>
      <c r="I157" s="772"/>
      <c r="J157" s="772"/>
      <c r="K157" s="771">
        <v>1764300</v>
      </c>
      <c r="L157" s="773" t="s">
        <v>714</v>
      </c>
      <c r="M157" s="774">
        <v>45323</v>
      </c>
      <c r="N157" s="774">
        <v>45323</v>
      </c>
    </row>
    <row r="158" spans="1:14" s="775" customFormat="1" ht="11.25" customHeight="1">
      <c r="A158" s="767" t="s">
        <v>665</v>
      </c>
      <c r="B158" s="767" t="s">
        <v>208</v>
      </c>
      <c r="C158" s="768" t="s">
        <v>570</v>
      </c>
      <c r="D158" s="767" t="s">
        <v>571</v>
      </c>
      <c r="E158" s="769" t="s">
        <v>694</v>
      </c>
      <c r="F158" s="767" t="s">
        <v>341</v>
      </c>
      <c r="G158" s="770">
        <v>69950820</v>
      </c>
      <c r="H158" s="771">
        <v>1764300</v>
      </c>
      <c r="I158" s="772"/>
      <c r="J158" s="772"/>
      <c r="K158" s="771">
        <v>1764300</v>
      </c>
      <c r="L158" s="773" t="s">
        <v>714</v>
      </c>
      <c r="M158" s="774">
        <v>45352</v>
      </c>
      <c r="N158" s="774">
        <v>45352</v>
      </c>
    </row>
    <row r="159" spans="1:14" s="775" customFormat="1" ht="11.25" customHeight="1">
      <c r="A159" s="767" t="s">
        <v>665</v>
      </c>
      <c r="B159" s="767" t="s">
        <v>208</v>
      </c>
      <c r="C159" s="768" t="s">
        <v>570</v>
      </c>
      <c r="D159" s="767" t="s">
        <v>571</v>
      </c>
      <c r="E159" s="769" t="s">
        <v>694</v>
      </c>
      <c r="F159" s="767" t="s">
        <v>341</v>
      </c>
      <c r="G159" s="770">
        <v>70613373</v>
      </c>
      <c r="H159" s="771">
        <v>1676300</v>
      </c>
      <c r="I159" s="772"/>
      <c r="J159" s="772"/>
      <c r="K159" s="771">
        <v>1676300</v>
      </c>
      <c r="L159" s="773" t="s">
        <v>714</v>
      </c>
      <c r="M159" s="774">
        <v>45383</v>
      </c>
      <c r="N159" s="774">
        <v>45383</v>
      </c>
    </row>
    <row r="160" spans="1:14" s="775" customFormat="1" ht="11.25" customHeight="1">
      <c r="A160" s="767" t="s">
        <v>665</v>
      </c>
      <c r="B160" s="767" t="s">
        <v>208</v>
      </c>
      <c r="C160" s="768" t="s">
        <v>570</v>
      </c>
      <c r="D160" s="767" t="s">
        <v>571</v>
      </c>
      <c r="E160" s="769" t="s">
        <v>694</v>
      </c>
      <c r="F160" s="767" t="s">
        <v>341</v>
      </c>
      <c r="G160" s="770">
        <v>71337095</v>
      </c>
      <c r="H160" s="771">
        <v>1676300</v>
      </c>
      <c r="I160" s="772"/>
      <c r="J160" s="772"/>
      <c r="K160" s="771">
        <v>1676300</v>
      </c>
      <c r="L160" s="773" t="s">
        <v>714</v>
      </c>
      <c r="M160" s="774">
        <v>45413</v>
      </c>
      <c r="N160" s="774">
        <v>45413</v>
      </c>
    </row>
    <row r="161" spans="1:14" s="775" customFormat="1" ht="11.25" customHeight="1">
      <c r="A161" s="767" t="s">
        <v>665</v>
      </c>
      <c r="B161" s="767" t="s">
        <v>208</v>
      </c>
      <c r="C161" s="768" t="s">
        <v>570</v>
      </c>
      <c r="D161" s="767" t="s">
        <v>571</v>
      </c>
      <c r="E161" s="769" t="s">
        <v>694</v>
      </c>
      <c r="F161" s="767" t="s">
        <v>341</v>
      </c>
      <c r="G161" s="770">
        <v>71911334</v>
      </c>
      <c r="H161" s="771">
        <v>1676300</v>
      </c>
      <c r="I161" s="772"/>
      <c r="J161" s="772"/>
      <c r="K161" s="771">
        <v>1676300</v>
      </c>
      <c r="L161" s="773" t="s">
        <v>714</v>
      </c>
      <c r="M161" s="774">
        <v>45444</v>
      </c>
      <c r="N161" s="774">
        <v>45444</v>
      </c>
    </row>
    <row r="162" spans="1:14" s="775" customFormat="1" ht="11.25" customHeight="1">
      <c r="A162" s="767" t="s">
        <v>665</v>
      </c>
      <c r="B162" s="767" t="s">
        <v>208</v>
      </c>
      <c r="C162" s="768" t="s">
        <v>570</v>
      </c>
      <c r="D162" s="767" t="s">
        <v>571</v>
      </c>
      <c r="E162" s="769" t="s">
        <v>694</v>
      </c>
      <c r="F162" s="767" t="s">
        <v>341</v>
      </c>
      <c r="G162" s="770">
        <v>72634071</v>
      </c>
      <c r="H162" s="771">
        <v>1676300</v>
      </c>
      <c r="I162" s="772"/>
      <c r="J162" s="772"/>
      <c r="K162" s="771">
        <v>1676300</v>
      </c>
      <c r="L162" s="773" t="s">
        <v>714</v>
      </c>
      <c r="M162" s="774">
        <v>45474</v>
      </c>
      <c r="N162" s="774">
        <v>45474</v>
      </c>
    </row>
    <row r="163" spans="1:14" s="775" customFormat="1" ht="11.25" customHeight="1">
      <c r="A163" s="767" t="s">
        <v>665</v>
      </c>
      <c r="B163" s="767" t="s">
        <v>208</v>
      </c>
      <c r="C163" s="768" t="s">
        <v>570</v>
      </c>
      <c r="D163" s="767" t="s">
        <v>571</v>
      </c>
      <c r="E163" s="769" t="s">
        <v>694</v>
      </c>
      <c r="F163" s="767" t="s">
        <v>341</v>
      </c>
      <c r="G163" s="770">
        <v>73040719</v>
      </c>
      <c r="H163" s="771">
        <v>1676300</v>
      </c>
      <c r="I163" s="772"/>
      <c r="J163" s="772"/>
      <c r="K163" s="771">
        <v>1676300</v>
      </c>
      <c r="L163" s="773" t="s">
        <v>714</v>
      </c>
      <c r="M163" s="774">
        <v>45505</v>
      </c>
      <c r="N163" s="774">
        <v>45505</v>
      </c>
    </row>
    <row r="164" spans="1:14" s="775" customFormat="1" ht="11.25" customHeight="1">
      <c r="A164" s="767" t="s">
        <v>665</v>
      </c>
      <c r="B164" s="767" t="s">
        <v>208</v>
      </c>
      <c r="C164" s="768" t="s">
        <v>570</v>
      </c>
      <c r="D164" s="767" t="s">
        <v>571</v>
      </c>
      <c r="E164" s="769" t="s">
        <v>694</v>
      </c>
      <c r="F164" s="767" t="s">
        <v>341</v>
      </c>
      <c r="G164" s="770">
        <v>73636962</v>
      </c>
      <c r="H164" s="771">
        <v>197500</v>
      </c>
      <c r="I164" s="772"/>
      <c r="J164" s="772"/>
      <c r="K164" s="771">
        <v>197500</v>
      </c>
      <c r="L164" s="773" t="s">
        <v>714</v>
      </c>
      <c r="M164" s="774">
        <v>45536</v>
      </c>
      <c r="N164" s="774">
        <v>45536</v>
      </c>
    </row>
    <row r="165" spans="1:14" s="775" customFormat="1" ht="11.25" customHeight="1">
      <c r="A165" s="767" t="s">
        <v>665</v>
      </c>
      <c r="B165" s="767" t="s">
        <v>208</v>
      </c>
      <c r="C165" s="768" t="s">
        <v>570</v>
      </c>
      <c r="D165" s="767" t="s">
        <v>571</v>
      </c>
      <c r="E165" s="769" t="s">
        <v>694</v>
      </c>
      <c r="F165" s="767" t="s">
        <v>341</v>
      </c>
      <c r="G165" s="770">
        <v>74377999</v>
      </c>
      <c r="H165" s="771">
        <v>197500</v>
      </c>
      <c r="I165" s="772"/>
      <c r="J165" s="772"/>
      <c r="K165" s="771">
        <v>197500</v>
      </c>
      <c r="L165" s="773" t="s">
        <v>714</v>
      </c>
      <c r="M165" s="774">
        <v>45566</v>
      </c>
      <c r="N165" s="774">
        <v>45566</v>
      </c>
    </row>
    <row r="166" spans="1:14" s="775" customFormat="1" ht="11.25" customHeight="1">
      <c r="A166" s="767" t="s">
        <v>665</v>
      </c>
      <c r="B166" s="767" t="s">
        <v>208</v>
      </c>
      <c r="C166" s="768" t="s">
        <v>570</v>
      </c>
      <c r="D166" s="767" t="s">
        <v>571</v>
      </c>
      <c r="E166" s="769" t="s">
        <v>694</v>
      </c>
      <c r="F166" s="767" t="s">
        <v>341</v>
      </c>
      <c r="G166" s="770">
        <v>74911741</v>
      </c>
      <c r="H166" s="771">
        <v>197500</v>
      </c>
      <c r="I166" s="772"/>
      <c r="J166" s="772"/>
      <c r="K166" s="771">
        <v>197500</v>
      </c>
      <c r="L166" s="773" t="s">
        <v>714</v>
      </c>
      <c r="M166" s="774">
        <v>45597</v>
      </c>
      <c r="N166" s="774">
        <v>45597</v>
      </c>
    </row>
    <row r="167" spans="1:14" s="784" customFormat="1" ht="11.25" customHeight="1">
      <c r="A167" s="776" t="s">
        <v>665</v>
      </c>
      <c r="B167" s="776" t="s">
        <v>681</v>
      </c>
      <c r="C167" s="777" t="s">
        <v>577</v>
      </c>
      <c r="D167" s="776" t="s">
        <v>578</v>
      </c>
      <c r="E167" s="778" t="s">
        <v>695</v>
      </c>
      <c r="F167" s="776" t="s">
        <v>341</v>
      </c>
      <c r="G167" s="779">
        <v>66628556</v>
      </c>
      <c r="H167" s="780">
        <v>633400</v>
      </c>
      <c r="I167" s="781"/>
      <c r="J167" s="781"/>
      <c r="K167" s="780">
        <v>633400</v>
      </c>
      <c r="L167" s="782" t="s">
        <v>714</v>
      </c>
      <c r="M167" s="783">
        <v>44958</v>
      </c>
      <c r="N167" s="783">
        <v>44958</v>
      </c>
    </row>
    <row r="168" spans="1:14" s="784" customFormat="1" ht="11.25" customHeight="1">
      <c r="A168" s="776" t="s">
        <v>665</v>
      </c>
      <c r="B168" s="776" t="s">
        <v>681</v>
      </c>
      <c r="C168" s="777" t="s">
        <v>577</v>
      </c>
      <c r="D168" s="776" t="s">
        <v>578</v>
      </c>
      <c r="E168" s="778" t="s">
        <v>695</v>
      </c>
      <c r="F168" s="776" t="s">
        <v>341</v>
      </c>
      <c r="G168" s="779">
        <v>62797251</v>
      </c>
      <c r="H168" s="780">
        <v>633400</v>
      </c>
      <c r="I168" s="781"/>
      <c r="J168" s="781"/>
      <c r="K168" s="780">
        <v>633400</v>
      </c>
      <c r="L168" s="782" t="s">
        <v>714</v>
      </c>
      <c r="M168" s="783">
        <v>44986</v>
      </c>
      <c r="N168" s="783">
        <v>44986</v>
      </c>
    </row>
    <row r="169" spans="1:14" s="784" customFormat="1" ht="11.25" customHeight="1">
      <c r="A169" s="776" t="s">
        <v>665</v>
      </c>
      <c r="B169" s="776" t="s">
        <v>681</v>
      </c>
      <c r="C169" s="777" t="s">
        <v>577</v>
      </c>
      <c r="D169" s="776" t="s">
        <v>578</v>
      </c>
      <c r="E169" s="778" t="s">
        <v>695</v>
      </c>
      <c r="F169" s="776" t="s">
        <v>341</v>
      </c>
      <c r="G169" s="779">
        <v>62797223</v>
      </c>
      <c r="H169" s="780">
        <v>316700</v>
      </c>
      <c r="I169" s="781"/>
      <c r="J169" s="781"/>
      <c r="K169" s="780">
        <v>316700</v>
      </c>
      <c r="L169" s="782" t="s">
        <v>714</v>
      </c>
      <c r="M169" s="783">
        <v>44986</v>
      </c>
      <c r="N169" s="783">
        <v>44986</v>
      </c>
    </row>
    <row r="170" spans="1:14" s="784" customFormat="1" ht="11.25" customHeight="1">
      <c r="A170" s="776" t="s">
        <v>665</v>
      </c>
      <c r="B170" s="776" t="s">
        <v>681</v>
      </c>
      <c r="C170" s="777" t="s">
        <v>577</v>
      </c>
      <c r="D170" s="776" t="s">
        <v>578</v>
      </c>
      <c r="E170" s="778" t="s">
        <v>695</v>
      </c>
      <c r="F170" s="776" t="s">
        <v>341</v>
      </c>
      <c r="G170" s="779">
        <v>63233562</v>
      </c>
      <c r="H170" s="780">
        <v>633400</v>
      </c>
      <c r="I170" s="781"/>
      <c r="J170" s="781"/>
      <c r="K170" s="780">
        <v>633400</v>
      </c>
      <c r="L170" s="782" t="s">
        <v>714</v>
      </c>
      <c r="M170" s="783">
        <v>45017</v>
      </c>
      <c r="N170" s="783">
        <v>45017</v>
      </c>
    </row>
    <row r="171" spans="1:14" s="784" customFormat="1" ht="11.25" customHeight="1">
      <c r="A171" s="776" t="s">
        <v>665</v>
      </c>
      <c r="B171" s="776" t="s">
        <v>681</v>
      </c>
      <c r="C171" s="777" t="s">
        <v>577</v>
      </c>
      <c r="D171" s="776" t="s">
        <v>578</v>
      </c>
      <c r="E171" s="778" t="s">
        <v>695</v>
      </c>
      <c r="F171" s="776" t="s">
        <v>341</v>
      </c>
      <c r="G171" s="779">
        <v>63233565</v>
      </c>
      <c r="H171" s="780">
        <v>316700</v>
      </c>
      <c r="I171" s="781"/>
      <c r="J171" s="781"/>
      <c r="K171" s="780">
        <v>316700</v>
      </c>
      <c r="L171" s="782" t="s">
        <v>714</v>
      </c>
      <c r="M171" s="783">
        <v>45017</v>
      </c>
      <c r="N171" s="783">
        <v>45017</v>
      </c>
    </row>
    <row r="172" spans="1:14" s="784" customFormat="1" ht="11.25" customHeight="1">
      <c r="A172" s="776" t="s">
        <v>665</v>
      </c>
      <c r="B172" s="776" t="s">
        <v>681</v>
      </c>
      <c r="C172" s="777" t="s">
        <v>577</v>
      </c>
      <c r="D172" s="776" t="s">
        <v>578</v>
      </c>
      <c r="E172" s="778" t="s">
        <v>695</v>
      </c>
      <c r="F172" s="776" t="s">
        <v>341</v>
      </c>
      <c r="G172" s="779">
        <v>63919375</v>
      </c>
      <c r="H172" s="780">
        <v>633400</v>
      </c>
      <c r="I172" s="781"/>
      <c r="J172" s="781"/>
      <c r="K172" s="780">
        <v>633400</v>
      </c>
      <c r="L172" s="782" t="s">
        <v>714</v>
      </c>
      <c r="M172" s="783">
        <v>45047</v>
      </c>
      <c r="N172" s="783">
        <v>45047</v>
      </c>
    </row>
    <row r="173" spans="1:14" s="784" customFormat="1" ht="11.25" customHeight="1">
      <c r="A173" s="776" t="s">
        <v>665</v>
      </c>
      <c r="B173" s="776" t="s">
        <v>681</v>
      </c>
      <c r="C173" s="777" t="s">
        <v>577</v>
      </c>
      <c r="D173" s="776" t="s">
        <v>578</v>
      </c>
      <c r="E173" s="778" t="s">
        <v>695</v>
      </c>
      <c r="F173" s="776" t="s">
        <v>341</v>
      </c>
      <c r="G173" s="779">
        <v>63919380</v>
      </c>
      <c r="H173" s="780">
        <v>316700</v>
      </c>
      <c r="I173" s="781"/>
      <c r="J173" s="781"/>
      <c r="K173" s="780">
        <v>316700</v>
      </c>
      <c r="L173" s="782" t="s">
        <v>714</v>
      </c>
      <c r="M173" s="783">
        <v>45047</v>
      </c>
      <c r="N173" s="783">
        <v>45047</v>
      </c>
    </row>
    <row r="174" spans="1:14" s="784" customFormat="1" ht="11.25" customHeight="1">
      <c r="A174" s="776" t="s">
        <v>665</v>
      </c>
      <c r="B174" s="776" t="s">
        <v>681</v>
      </c>
      <c r="C174" s="777" t="s">
        <v>577</v>
      </c>
      <c r="D174" s="776" t="s">
        <v>578</v>
      </c>
      <c r="E174" s="778" t="s">
        <v>695</v>
      </c>
      <c r="F174" s="776" t="s">
        <v>341</v>
      </c>
      <c r="G174" s="779">
        <v>64637406</v>
      </c>
      <c r="H174" s="780">
        <v>1459200</v>
      </c>
      <c r="I174" s="781"/>
      <c r="J174" s="781"/>
      <c r="K174" s="780">
        <v>1459200</v>
      </c>
      <c r="L174" s="782" t="s">
        <v>714</v>
      </c>
      <c r="M174" s="783">
        <v>45078</v>
      </c>
      <c r="N174" s="783">
        <v>45078</v>
      </c>
    </row>
    <row r="175" spans="1:14" s="784" customFormat="1" ht="11.25" customHeight="1">
      <c r="A175" s="776" t="s">
        <v>665</v>
      </c>
      <c r="B175" s="776" t="s">
        <v>681</v>
      </c>
      <c r="C175" s="777" t="s">
        <v>577</v>
      </c>
      <c r="D175" s="776" t="s">
        <v>578</v>
      </c>
      <c r="E175" s="778" t="s">
        <v>695</v>
      </c>
      <c r="F175" s="776" t="s">
        <v>341</v>
      </c>
      <c r="G175" s="779">
        <v>64636209</v>
      </c>
      <c r="H175" s="780">
        <v>316700</v>
      </c>
      <c r="I175" s="781"/>
      <c r="J175" s="781"/>
      <c r="K175" s="780">
        <v>316700</v>
      </c>
      <c r="L175" s="782" t="s">
        <v>714</v>
      </c>
      <c r="M175" s="783">
        <v>45078</v>
      </c>
      <c r="N175" s="783">
        <v>45078</v>
      </c>
    </row>
    <row r="176" spans="1:14" s="784" customFormat="1" ht="11.25" customHeight="1">
      <c r="A176" s="776" t="s">
        <v>665</v>
      </c>
      <c r="B176" s="776" t="s">
        <v>681</v>
      </c>
      <c r="C176" s="777" t="s">
        <v>577</v>
      </c>
      <c r="D176" s="776" t="s">
        <v>578</v>
      </c>
      <c r="E176" s="778" t="s">
        <v>695</v>
      </c>
      <c r="F176" s="776" t="s">
        <v>341</v>
      </c>
      <c r="G176" s="779">
        <v>66641231</v>
      </c>
      <c r="H176" s="780">
        <v>316700</v>
      </c>
      <c r="I176" s="781"/>
      <c r="J176" s="781"/>
      <c r="K176" s="780">
        <v>316700</v>
      </c>
      <c r="L176" s="782" t="s">
        <v>714</v>
      </c>
      <c r="M176" s="783">
        <v>45108</v>
      </c>
      <c r="N176" s="783">
        <v>45108</v>
      </c>
    </row>
    <row r="177" spans="1:14" s="784" customFormat="1" ht="11.25" customHeight="1">
      <c r="A177" s="776" t="s">
        <v>665</v>
      </c>
      <c r="B177" s="776" t="s">
        <v>681</v>
      </c>
      <c r="C177" s="777" t="s">
        <v>577</v>
      </c>
      <c r="D177" s="776" t="s">
        <v>578</v>
      </c>
      <c r="E177" s="778" t="s">
        <v>695</v>
      </c>
      <c r="F177" s="776" t="s">
        <v>341</v>
      </c>
      <c r="G177" s="779">
        <v>66641331</v>
      </c>
      <c r="H177" s="780">
        <v>316700</v>
      </c>
      <c r="I177" s="781"/>
      <c r="J177" s="781"/>
      <c r="K177" s="780">
        <v>316700</v>
      </c>
      <c r="L177" s="782" t="s">
        <v>714</v>
      </c>
      <c r="M177" s="783">
        <v>45108</v>
      </c>
      <c r="N177" s="783">
        <v>45108</v>
      </c>
    </row>
    <row r="178" spans="1:14" s="784" customFormat="1" ht="11.25" customHeight="1">
      <c r="A178" s="776" t="s">
        <v>665</v>
      </c>
      <c r="B178" s="776" t="s">
        <v>681</v>
      </c>
      <c r="C178" s="777" t="s">
        <v>577</v>
      </c>
      <c r="D178" s="776" t="s">
        <v>578</v>
      </c>
      <c r="E178" s="778" t="s">
        <v>695</v>
      </c>
      <c r="F178" s="776" t="s">
        <v>341</v>
      </c>
      <c r="G178" s="779">
        <v>66641763</v>
      </c>
      <c r="H178" s="780">
        <v>544100</v>
      </c>
      <c r="I178" s="781"/>
      <c r="J178" s="781"/>
      <c r="K178" s="780">
        <v>544100</v>
      </c>
      <c r="L178" s="782" t="s">
        <v>714</v>
      </c>
      <c r="M178" s="783">
        <v>45139</v>
      </c>
      <c r="N178" s="783">
        <v>45139</v>
      </c>
    </row>
    <row r="179" spans="1:14" s="784" customFormat="1" ht="11.25" customHeight="1">
      <c r="A179" s="776" t="s">
        <v>665</v>
      </c>
      <c r="B179" s="776" t="s">
        <v>681</v>
      </c>
      <c r="C179" s="777" t="s">
        <v>577</v>
      </c>
      <c r="D179" s="776" t="s">
        <v>578</v>
      </c>
      <c r="E179" s="778" t="s">
        <v>695</v>
      </c>
      <c r="F179" s="776" t="s">
        <v>341</v>
      </c>
      <c r="G179" s="779">
        <v>66641914</v>
      </c>
      <c r="H179" s="780">
        <v>316700</v>
      </c>
      <c r="I179" s="781"/>
      <c r="J179" s="781"/>
      <c r="K179" s="780">
        <v>316700</v>
      </c>
      <c r="L179" s="782" t="s">
        <v>714</v>
      </c>
      <c r="M179" s="783">
        <v>45139</v>
      </c>
      <c r="N179" s="783">
        <v>45139</v>
      </c>
    </row>
    <row r="180" spans="1:14" s="784" customFormat="1" ht="11.25" customHeight="1">
      <c r="A180" s="776" t="s">
        <v>665</v>
      </c>
      <c r="B180" s="776" t="s">
        <v>681</v>
      </c>
      <c r="C180" s="777" t="s">
        <v>577</v>
      </c>
      <c r="D180" s="776" t="s">
        <v>578</v>
      </c>
      <c r="E180" s="778" t="s">
        <v>695</v>
      </c>
      <c r="F180" s="776" t="s">
        <v>341</v>
      </c>
      <c r="G180" s="779">
        <v>66642130</v>
      </c>
      <c r="H180" s="780">
        <v>316700</v>
      </c>
      <c r="I180" s="781"/>
      <c r="J180" s="781"/>
      <c r="K180" s="780">
        <v>316700</v>
      </c>
      <c r="L180" s="782" t="s">
        <v>714</v>
      </c>
      <c r="M180" s="783">
        <v>45170</v>
      </c>
      <c r="N180" s="783">
        <v>45170</v>
      </c>
    </row>
    <row r="181" spans="1:14" s="784" customFormat="1" ht="11.25" customHeight="1">
      <c r="A181" s="776" t="s">
        <v>665</v>
      </c>
      <c r="B181" s="776" t="s">
        <v>681</v>
      </c>
      <c r="C181" s="777" t="s">
        <v>577</v>
      </c>
      <c r="D181" s="776" t="s">
        <v>578</v>
      </c>
      <c r="E181" s="778" t="s">
        <v>695</v>
      </c>
      <c r="F181" s="776" t="s">
        <v>341</v>
      </c>
      <c r="G181" s="779">
        <v>67096887</v>
      </c>
      <c r="H181" s="780">
        <v>316700</v>
      </c>
      <c r="I181" s="781"/>
      <c r="J181" s="781"/>
      <c r="K181" s="780">
        <v>316700</v>
      </c>
      <c r="L181" s="782" t="s">
        <v>714</v>
      </c>
      <c r="M181" s="783">
        <v>45200</v>
      </c>
      <c r="N181" s="783">
        <v>45200</v>
      </c>
    </row>
    <row r="182" spans="1:14" s="784" customFormat="1" ht="11.25" customHeight="1">
      <c r="A182" s="776" t="s">
        <v>665</v>
      </c>
      <c r="B182" s="776" t="s">
        <v>681</v>
      </c>
      <c r="C182" s="777" t="s">
        <v>577</v>
      </c>
      <c r="D182" s="776" t="s">
        <v>578</v>
      </c>
      <c r="E182" s="778" t="s">
        <v>695</v>
      </c>
      <c r="F182" s="776" t="s">
        <v>341</v>
      </c>
      <c r="G182" s="779">
        <v>67748811</v>
      </c>
      <c r="H182" s="780">
        <v>316700</v>
      </c>
      <c r="I182" s="781"/>
      <c r="J182" s="781"/>
      <c r="K182" s="780">
        <v>316700</v>
      </c>
      <c r="L182" s="782" t="s">
        <v>714</v>
      </c>
      <c r="M182" s="783">
        <v>45231</v>
      </c>
      <c r="N182" s="783">
        <v>45231</v>
      </c>
    </row>
    <row r="183" spans="1:14" s="784" customFormat="1" ht="11.25" customHeight="1">
      <c r="A183" s="776" t="s">
        <v>665</v>
      </c>
      <c r="B183" s="776" t="s">
        <v>681</v>
      </c>
      <c r="C183" s="777" t="s">
        <v>577</v>
      </c>
      <c r="D183" s="776" t="s">
        <v>578</v>
      </c>
      <c r="E183" s="778" t="s">
        <v>695</v>
      </c>
      <c r="F183" s="776" t="s">
        <v>341</v>
      </c>
      <c r="G183" s="779">
        <v>68316105</v>
      </c>
      <c r="H183" s="780">
        <v>316700</v>
      </c>
      <c r="I183" s="781"/>
      <c r="J183" s="781"/>
      <c r="K183" s="780">
        <v>316700</v>
      </c>
      <c r="L183" s="782" t="s">
        <v>714</v>
      </c>
      <c r="M183" s="783">
        <v>45261</v>
      </c>
      <c r="N183" s="783">
        <v>45261</v>
      </c>
    </row>
    <row r="184" spans="1:14" s="784" customFormat="1" ht="11.25" customHeight="1">
      <c r="A184" s="776" t="s">
        <v>665</v>
      </c>
      <c r="B184" s="776" t="s">
        <v>681</v>
      </c>
      <c r="C184" s="777" t="s">
        <v>577</v>
      </c>
      <c r="D184" s="776" t="s">
        <v>578</v>
      </c>
      <c r="E184" s="778" t="s">
        <v>695</v>
      </c>
      <c r="F184" s="776" t="s">
        <v>341</v>
      </c>
      <c r="G184" s="779">
        <v>68962664</v>
      </c>
      <c r="H184" s="780">
        <v>354900</v>
      </c>
      <c r="I184" s="781"/>
      <c r="J184" s="781"/>
      <c r="K184" s="780">
        <v>354900</v>
      </c>
      <c r="L184" s="782" t="s">
        <v>714</v>
      </c>
      <c r="M184" s="783">
        <v>45292</v>
      </c>
      <c r="N184" s="783">
        <v>45292</v>
      </c>
    </row>
    <row r="185" spans="1:14" s="784" customFormat="1" ht="11.25" customHeight="1">
      <c r="A185" s="776" t="s">
        <v>665</v>
      </c>
      <c r="B185" s="776" t="s">
        <v>681</v>
      </c>
      <c r="C185" s="777" t="s">
        <v>577</v>
      </c>
      <c r="D185" s="776" t="s">
        <v>578</v>
      </c>
      <c r="E185" s="778" t="s">
        <v>695</v>
      </c>
      <c r="F185" s="776" t="s">
        <v>341</v>
      </c>
      <c r="G185" s="779">
        <v>69423570</v>
      </c>
      <c r="H185" s="780">
        <v>354900</v>
      </c>
      <c r="I185" s="781"/>
      <c r="J185" s="781"/>
      <c r="K185" s="780">
        <v>354900</v>
      </c>
      <c r="L185" s="782" t="s">
        <v>714</v>
      </c>
      <c r="M185" s="783">
        <v>45323</v>
      </c>
      <c r="N185" s="783">
        <v>45323</v>
      </c>
    </row>
    <row r="186" spans="1:14" s="784" customFormat="1" ht="11.25" customHeight="1">
      <c r="A186" s="776" t="s">
        <v>665</v>
      </c>
      <c r="B186" s="776" t="s">
        <v>681</v>
      </c>
      <c r="C186" s="777" t="s">
        <v>577</v>
      </c>
      <c r="D186" s="776" t="s">
        <v>578</v>
      </c>
      <c r="E186" s="778" t="s">
        <v>695</v>
      </c>
      <c r="F186" s="776" t="s">
        <v>341</v>
      </c>
      <c r="G186" s="779">
        <v>69950820</v>
      </c>
      <c r="H186" s="780">
        <v>354900</v>
      </c>
      <c r="I186" s="781"/>
      <c r="J186" s="781"/>
      <c r="K186" s="780">
        <v>354900</v>
      </c>
      <c r="L186" s="782" t="s">
        <v>714</v>
      </c>
      <c r="M186" s="783">
        <v>45352</v>
      </c>
      <c r="N186" s="783">
        <v>45352</v>
      </c>
    </row>
    <row r="187" spans="1:14" s="784" customFormat="1" ht="11.25" customHeight="1">
      <c r="A187" s="776" t="s">
        <v>665</v>
      </c>
      <c r="B187" s="776" t="s">
        <v>681</v>
      </c>
      <c r="C187" s="777" t="s">
        <v>577</v>
      </c>
      <c r="D187" s="776" t="s">
        <v>578</v>
      </c>
      <c r="E187" s="778" t="s">
        <v>695</v>
      </c>
      <c r="F187" s="776" t="s">
        <v>341</v>
      </c>
      <c r="G187" s="779">
        <v>70613373</v>
      </c>
      <c r="H187" s="780">
        <v>354900</v>
      </c>
      <c r="I187" s="781"/>
      <c r="J187" s="781"/>
      <c r="K187" s="780">
        <v>354900</v>
      </c>
      <c r="L187" s="782" t="s">
        <v>714</v>
      </c>
      <c r="M187" s="783">
        <v>45383</v>
      </c>
      <c r="N187" s="783">
        <v>45383</v>
      </c>
    </row>
    <row r="188" spans="1:14" s="784" customFormat="1" ht="11.25" customHeight="1">
      <c r="A188" s="776" t="s">
        <v>665</v>
      </c>
      <c r="B188" s="776" t="s">
        <v>681</v>
      </c>
      <c r="C188" s="777" t="s">
        <v>577</v>
      </c>
      <c r="D188" s="776" t="s">
        <v>578</v>
      </c>
      <c r="E188" s="778" t="s">
        <v>695</v>
      </c>
      <c r="F188" s="776" t="s">
        <v>341</v>
      </c>
      <c r="G188" s="779">
        <v>71337095</v>
      </c>
      <c r="H188" s="780">
        <v>354900</v>
      </c>
      <c r="I188" s="781"/>
      <c r="J188" s="781"/>
      <c r="K188" s="780">
        <v>354900</v>
      </c>
      <c r="L188" s="782" t="s">
        <v>714</v>
      </c>
      <c r="M188" s="783">
        <v>45413</v>
      </c>
      <c r="N188" s="783">
        <v>45413</v>
      </c>
    </row>
    <row r="189" spans="1:14" s="784" customFormat="1" ht="11.25" customHeight="1">
      <c r="A189" s="776" t="s">
        <v>665</v>
      </c>
      <c r="B189" s="776" t="s">
        <v>681</v>
      </c>
      <c r="C189" s="777" t="s">
        <v>577</v>
      </c>
      <c r="D189" s="776" t="s">
        <v>578</v>
      </c>
      <c r="E189" s="778" t="s">
        <v>695</v>
      </c>
      <c r="F189" s="776" t="s">
        <v>341</v>
      </c>
      <c r="G189" s="779">
        <v>71911334</v>
      </c>
      <c r="H189" s="780">
        <v>354900</v>
      </c>
      <c r="I189" s="781"/>
      <c r="J189" s="781"/>
      <c r="K189" s="780">
        <v>354900</v>
      </c>
      <c r="L189" s="782" t="s">
        <v>714</v>
      </c>
      <c r="M189" s="783">
        <v>45444</v>
      </c>
      <c r="N189" s="783">
        <v>45444</v>
      </c>
    </row>
    <row r="190" spans="1:14" s="784" customFormat="1" ht="11.25" customHeight="1">
      <c r="A190" s="776" t="s">
        <v>665</v>
      </c>
      <c r="B190" s="776" t="s">
        <v>681</v>
      </c>
      <c r="C190" s="777" t="s">
        <v>577</v>
      </c>
      <c r="D190" s="776" t="s">
        <v>578</v>
      </c>
      <c r="E190" s="778" t="s">
        <v>695</v>
      </c>
      <c r="F190" s="776" t="s">
        <v>341</v>
      </c>
      <c r="G190" s="779">
        <v>72634071</v>
      </c>
      <c r="H190" s="780">
        <v>354900</v>
      </c>
      <c r="I190" s="781"/>
      <c r="J190" s="781"/>
      <c r="K190" s="780">
        <v>354900</v>
      </c>
      <c r="L190" s="782" t="s">
        <v>714</v>
      </c>
      <c r="M190" s="783">
        <v>45474</v>
      </c>
      <c r="N190" s="783">
        <v>45474</v>
      </c>
    </row>
    <row r="191" spans="1:14" s="784" customFormat="1" ht="11.25" customHeight="1">
      <c r="A191" s="776" t="s">
        <v>665</v>
      </c>
      <c r="B191" s="776" t="s">
        <v>681</v>
      </c>
      <c r="C191" s="777" t="s">
        <v>577</v>
      </c>
      <c r="D191" s="776" t="s">
        <v>578</v>
      </c>
      <c r="E191" s="778" t="s">
        <v>695</v>
      </c>
      <c r="F191" s="776" t="s">
        <v>341</v>
      </c>
      <c r="G191" s="779">
        <v>73040719</v>
      </c>
      <c r="H191" s="780">
        <v>354900</v>
      </c>
      <c r="I191" s="781"/>
      <c r="J191" s="781"/>
      <c r="K191" s="780">
        <v>354900</v>
      </c>
      <c r="L191" s="782" t="s">
        <v>714</v>
      </c>
      <c r="M191" s="783">
        <v>45505</v>
      </c>
      <c r="N191" s="783">
        <v>45505</v>
      </c>
    </row>
    <row r="192" spans="1:14" s="793" customFormat="1" ht="11.25" customHeight="1">
      <c r="A192" s="785" t="s">
        <v>665</v>
      </c>
      <c r="B192" s="785" t="s">
        <v>242</v>
      </c>
      <c r="C192" s="786" t="s">
        <v>588</v>
      </c>
      <c r="D192" s="785" t="s">
        <v>589</v>
      </c>
      <c r="E192" s="787" t="s">
        <v>695</v>
      </c>
      <c r="F192" s="785" t="s">
        <v>341</v>
      </c>
      <c r="G192" s="788">
        <v>62797223</v>
      </c>
      <c r="H192" s="789">
        <v>447100</v>
      </c>
      <c r="I192" s="790"/>
      <c r="J192" s="790"/>
      <c r="K192" s="789">
        <v>447100</v>
      </c>
      <c r="L192" s="791" t="s">
        <v>714</v>
      </c>
      <c r="M192" s="792">
        <v>44986</v>
      </c>
      <c r="N192" s="792">
        <v>44986</v>
      </c>
    </row>
    <row r="193" spans="1:14" s="793" customFormat="1" ht="11.25" customHeight="1">
      <c r="A193" s="785" t="s">
        <v>665</v>
      </c>
      <c r="B193" s="785" t="s">
        <v>242</v>
      </c>
      <c r="C193" s="786" t="s">
        <v>588</v>
      </c>
      <c r="D193" s="785" t="s">
        <v>589</v>
      </c>
      <c r="E193" s="787" t="s">
        <v>695</v>
      </c>
      <c r="F193" s="785" t="s">
        <v>341</v>
      </c>
      <c r="G193" s="788">
        <v>63233565</v>
      </c>
      <c r="H193" s="789">
        <v>447100</v>
      </c>
      <c r="I193" s="790"/>
      <c r="J193" s="790"/>
      <c r="K193" s="789">
        <v>447100</v>
      </c>
      <c r="L193" s="791" t="s">
        <v>714</v>
      </c>
      <c r="M193" s="792">
        <v>45017</v>
      </c>
      <c r="N193" s="792">
        <v>45017</v>
      </c>
    </row>
    <row r="194" spans="1:14" s="793" customFormat="1" ht="11.25" customHeight="1">
      <c r="A194" s="785" t="s">
        <v>665</v>
      </c>
      <c r="B194" s="785" t="s">
        <v>242</v>
      </c>
      <c r="C194" s="786" t="s">
        <v>588</v>
      </c>
      <c r="D194" s="785" t="s">
        <v>589</v>
      </c>
      <c r="E194" s="787" t="s">
        <v>695</v>
      </c>
      <c r="F194" s="785" t="s">
        <v>341</v>
      </c>
      <c r="G194" s="788">
        <v>63919380</v>
      </c>
      <c r="H194" s="789">
        <v>447100</v>
      </c>
      <c r="I194" s="790"/>
      <c r="J194" s="790"/>
      <c r="K194" s="789">
        <v>447100</v>
      </c>
      <c r="L194" s="791" t="s">
        <v>714</v>
      </c>
      <c r="M194" s="792">
        <v>45047</v>
      </c>
      <c r="N194" s="792">
        <v>45047</v>
      </c>
    </row>
    <row r="195" spans="1:14" s="793" customFormat="1" ht="11.25" customHeight="1">
      <c r="A195" s="785" t="s">
        <v>665</v>
      </c>
      <c r="B195" s="785" t="s">
        <v>242</v>
      </c>
      <c r="C195" s="786" t="s">
        <v>588</v>
      </c>
      <c r="D195" s="785" t="s">
        <v>589</v>
      </c>
      <c r="E195" s="787" t="s">
        <v>695</v>
      </c>
      <c r="F195" s="785" t="s">
        <v>341</v>
      </c>
      <c r="G195" s="788">
        <v>64637406</v>
      </c>
      <c r="H195" s="789">
        <v>839300</v>
      </c>
      <c r="I195" s="790"/>
      <c r="J195" s="790"/>
      <c r="K195" s="789">
        <v>839300</v>
      </c>
      <c r="L195" s="791" t="s">
        <v>714</v>
      </c>
      <c r="M195" s="792">
        <v>45078</v>
      </c>
      <c r="N195" s="792">
        <v>45078</v>
      </c>
    </row>
    <row r="196" spans="1:14" s="793" customFormat="1" ht="11.25" customHeight="1">
      <c r="A196" s="785" t="s">
        <v>665</v>
      </c>
      <c r="B196" s="785" t="s">
        <v>242</v>
      </c>
      <c r="C196" s="786" t="s">
        <v>588</v>
      </c>
      <c r="D196" s="785" t="s">
        <v>589</v>
      </c>
      <c r="E196" s="787" t="s">
        <v>695</v>
      </c>
      <c r="F196" s="785" t="s">
        <v>341</v>
      </c>
      <c r="G196" s="788">
        <v>64636209</v>
      </c>
      <c r="H196" s="789">
        <v>447200</v>
      </c>
      <c r="I196" s="790"/>
      <c r="J196" s="790"/>
      <c r="K196" s="789">
        <v>447200</v>
      </c>
      <c r="L196" s="791" t="s">
        <v>714</v>
      </c>
      <c r="M196" s="792">
        <v>45078</v>
      </c>
      <c r="N196" s="792">
        <v>45078</v>
      </c>
    </row>
    <row r="197" spans="1:14" s="692" customFormat="1" ht="11.25" customHeight="1">
      <c r="A197" s="683" t="s">
        <v>665</v>
      </c>
      <c r="B197" s="683" t="s">
        <v>682</v>
      </c>
      <c r="C197" s="684" t="s">
        <v>586</v>
      </c>
      <c r="D197" s="683" t="s">
        <v>587</v>
      </c>
      <c r="E197" s="686" t="s">
        <v>695</v>
      </c>
      <c r="F197" s="683" t="s">
        <v>341</v>
      </c>
      <c r="G197" s="794">
        <v>66628556</v>
      </c>
      <c r="H197" s="688">
        <v>352000</v>
      </c>
      <c r="I197" s="689"/>
      <c r="J197" s="689"/>
      <c r="K197" s="688">
        <v>352000</v>
      </c>
      <c r="L197" s="690" t="s">
        <v>714</v>
      </c>
      <c r="M197" s="795">
        <v>44958</v>
      </c>
      <c r="N197" s="795">
        <v>44958</v>
      </c>
    </row>
    <row r="198" spans="1:14" s="692" customFormat="1" ht="11.25" customHeight="1">
      <c r="A198" s="683" t="s">
        <v>665</v>
      </c>
      <c r="B198" s="683" t="s">
        <v>682</v>
      </c>
      <c r="C198" s="684" t="s">
        <v>586</v>
      </c>
      <c r="D198" s="683" t="s">
        <v>587</v>
      </c>
      <c r="E198" s="686" t="s">
        <v>695</v>
      </c>
      <c r="F198" s="683" t="s">
        <v>341</v>
      </c>
      <c r="G198" s="794">
        <v>62797251</v>
      </c>
      <c r="H198" s="688">
        <v>352000</v>
      </c>
      <c r="I198" s="689"/>
      <c r="J198" s="689"/>
      <c r="K198" s="688">
        <v>352000</v>
      </c>
      <c r="L198" s="690" t="s">
        <v>714</v>
      </c>
      <c r="M198" s="795">
        <v>44986</v>
      </c>
      <c r="N198" s="795">
        <v>44986</v>
      </c>
    </row>
    <row r="199" spans="1:14" s="692" customFormat="1" ht="11.25" customHeight="1">
      <c r="A199" s="683" t="s">
        <v>665</v>
      </c>
      <c r="B199" s="683" t="s">
        <v>682</v>
      </c>
      <c r="C199" s="684" t="s">
        <v>586</v>
      </c>
      <c r="D199" s="683" t="s">
        <v>587</v>
      </c>
      <c r="E199" s="686" t="s">
        <v>695</v>
      </c>
      <c r="F199" s="683" t="s">
        <v>341</v>
      </c>
      <c r="G199" s="794">
        <v>63233562</v>
      </c>
      <c r="H199" s="688">
        <v>352000</v>
      </c>
      <c r="I199" s="689"/>
      <c r="J199" s="689"/>
      <c r="K199" s="688">
        <v>352000</v>
      </c>
      <c r="L199" s="690" t="s">
        <v>714</v>
      </c>
      <c r="M199" s="795">
        <v>45017</v>
      </c>
      <c r="N199" s="795">
        <v>45017</v>
      </c>
    </row>
    <row r="200" spans="1:14" s="692" customFormat="1" ht="11.25" customHeight="1">
      <c r="A200" s="683" t="s">
        <v>665</v>
      </c>
      <c r="B200" s="683" t="s">
        <v>682</v>
      </c>
      <c r="C200" s="684" t="s">
        <v>586</v>
      </c>
      <c r="D200" s="683" t="s">
        <v>587</v>
      </c>
      <c r="E200" s="686" t="s">
        <v>695</v>
      </c>
      <c r="F200" s="683" t="s">
        <v>341</v>
      </c>
      <c r="G200" s="794">
        <v>63919375</v>
      </c>
      <c r="H200" s="688">
        <v>352000</v>
      </c>
      <c r="I200" s="689"/>
      <c r="J200" s="689"/>
      <c r="K200" s="688">
        <v>352000</v>
      </c>
      <c r="L200" s="690" t="s">
        <v>714</v>
      </c>
      <c r="M200" s="795">
        <v>45047</v>
      </c>
      <c r="N200" s="795">
        <v>45047</v>
      </c>
    </row>
    <row r="201" spans="1:14" s="692" customFormat="1" ht="11.25" customHeight="1">
      <c r="A201" s="683" t="s">
        <v>665</v>
      </c>
      <c r="B201" s="683" t="s">
        <v>682</v>
      </c>
      <c r="C201" s="684" t="s">
        <v>586</v>
      </c>
      <c r="D201" s="683" t="s">
        <v>587</v>
      </c>
      <c r="E201" s="686" t="s">
        <v>695</v>
      </c>
      <c r="F201" s="683" t="s">
        <v>341</v>
      </c>
      <c r="G201" s="794">
        <v>64637406</v>
      </c>
      <c r="H201" s="688">
        <v>352100</v>
      </c>
      <c r="I201" s="689"/>
      <c r="J201" s="689"/>
      <c r="K201" s="688">
        <v>352100</v>
      </c>
      <c r="L201" s="690" t="s">
        <v>714</v>
      </c>
      <c r="M201" s="795">
        <v>45078</v>
      </c>
      <c r="N201" s="795">
        <v>45078</v>
      </c>
    </row>
    <row r="202" spans="1:14" s="692" customFormat="1" ht="11.25" customHeight="1">
      <c r="A202" s="683" t="s">
        <v>665</v>
      </c>
      <c r="B202" s="683" t="s">
        <v>682</v>
      </c>
      <c r="C202" s="684" t="s">
        <v>586</v>
      </c>
      <c r="D202" s="683" t="s">
        <v>587</v>
      </c>
      <c r="E202" s="686" t="s">
        <v>695</v>
      </c>
      <c r="F202" s="683" t="s">
        <v>341</v>
      </c>
      <c r="G202" s="794">
        <v>66641331</v>
      </c>
      <c r="H202" s="688">
        <v>352000</v>
      </c>
      <c r="I202" s="689"/>
      <c r="J202" s="689"/>
      <c r="K202" s="688">
        <v>352000</v>
      </c>
      <c r="L202" s="690" t="s">
        <v>714</v>
      </c>
      <c r="M202" s="795">
        <v>45108</v>
      </c>
      <c r="N202" s="795">
        <v>45108</v>
      </c>
    </row>
    <row r="203" spans="1:14" s="692" customFormat="1" ht="11.25" customHeight="1">
      <c r="A203" s="683" t="s">
        <v>665</v>
      </c>
      <c r="B203" s="683" t="s">
        <v>682</v>
      </c>
      <c r="C203" s="684" t="s">
        <v>586</v>
      </c>
      <c r="D203" s="683" t="s">
        <v>587</v>
      </c>
      <c r="E203" s="686" t="s">
        <v>695</v>
      </c>
      <c r="F203" s="683" t="s">
        <v>341</v>
      </c>
      <c r="G203" s="794">
        <v>66641914</v>
      </c>
      <c r="H203" s="688">
        <v>352000</v>
      </c>
      <c r="I203" s="689"/>
      <c r="J203" s="689"/>
      <c r="K203" s="688">
        <v>352000</v>
      </c>
      <c r="L203" s="690" t="s">
        <v>714</v>
      </c>
      <c r="M203" s="795">
        <v>45139</v>
      </c>
      <c r="N203" s="795">
        <v>45139</v>
      </c>
    </row>
    <row r="204" spans="1:14" s="692" customFormat="1" ht="11.25" customHeight="1">
      <c r="A204" s="683" t="s">
        <v>665</v>
      </c>
      <c r="B204" s="683" t="s">
        <v>682</v>
      </c>
      <c r="C204" s="684" t="s">
        <v>586</v>
      </c>
      <c r="D204" s="683" t="s">
        <v>587</v>
      </c>
      <c r="E204" s="686" t="s">
        <v>695</v>
      </c>
      <c r="F204" s="683" t="s">
        <v>341</v>
      </c>
      <c r="G204" s="794">
        <v>66642130</v>
      </c>
      <c r="H204" s="688">
        <v>352000</v>
      </c>
      <c r="I204" s="689"/>
      <c r="J204" s="689"/>
      <c r="K204" s="688">
        <v>352000</v>
      </c>
      <c r="L204" s="690" t="s">
        <v>714</v>
      </c>
      <c r="M204" s="795">
        <v>45170</v>
      </c>
      <c r="N204" s="795">
        <v>45170</v>
      </c>
    </row>
    <row r="205" spans="1:14" s="692" customFormat="1" ht="11.25" customHeight="1">
      <c r="A205" s="683" t="s">
        <v>665</v>
      </c>
      <c r="B205" s="683" t="s">
        <v>682</v>
      </c>
      <c r="C205" s="684" t="s">
        <v>586</v>
      </c>
      <c r="D205" s="683" t="s">
        <v>587</v>
      </c>
      <c r="E205" s="686" t="s">
        <v>695</v>
      </c>
      <c r="F205" s="683" t="s">
        <v>341</v>
      </c>
      <c r="G205" s="794">
        <v>67096887</v>
      </c>
      <c r="H205" s="688">
        <v>352000</v>
      </c>
      <c r="I205" s="689"/>
      <c r="J205" s="689"/>
      <c r="K205" s="688">
        <v>352000</v>
      </c>
      <c r="L205" s="690" t="s">
        <v>714</v>
      </c>
      <c r="M205" s="795">
        <v>45200</v>
      </c>
      <c r="N205" s="795">
        <v>45200</v>
      </c>
    </row>
    <row r="206" spans="1:14" s="692" customFormat="1" ht="11.25" customHeight="1">
      <c r="A206" s="683" t="s">
        <v>665</v>
      </c>
      <c r="B206" s="683" t="s">
        <v>682</v>
      </c>
      <c r="C206" s="684" t="s">
        <v>586</v>
      </c>
      <c r="D206" s="683" t="s">
        <v>587</v>
      </c>
      <c r="E206" s="686" t="s">
        <v>695</v>
      </c>
      <c r="F206" s="683" t="s">
        <v>341</v>
      </c>
      <c r="G206" s="794">
        <v>67748811</v>
      </c>
      <c r="H206" s="688">
        <v>352000</v>
      </c>
      <c r="I206" s="689"/>
      <c r="J206" s="689"/>
      <c r="K206" s="688">
        <v>352000</v>
      </c>
      <c r="L206" s="690" t="s">
        <v>714</v>
      </c>
      <c r="M206" s="795">
        <v>45231</v>
      </c>
      <c r="N206" s="795">
        <v>45231</v>
      </c>
    </row>
    <row r="207" spans="1:14" s="692" customFormat="1" ht="11.25" customHeight="1">
      <c r="A207" s="683" t="s">
        <v>665</v>
      </c>
      <c r="B207" s="683" t="s">
        <v>682</v>
      </c>
      <c r="C207" s="684" t="s">
        <v>586</v>
      </c>
      <c r="D207" s="683" t="s">
        <v>587</v>
      </c>
      <c r="E207" s="686" t="s">
        <v>695</v>
      </c>
      <c r="F207" s="683" t="s">
        <v>341</v>
      </c>
      <c r="G207" s="794">
        <v>68316105</v>
      </c>
      <c r="H207" s="688">
        <v>352000</v>
      </c>
      <c r="I207" s="689"/>
      <c r="J207" s="689"/>
      <c r="K207" s="688">
        <v>352000</v>
      </c>
      <c r="L207" s="690" t="s">
        <v>714</v>
      </c>
      <c r="M207" s="795">
        <v>45261</v>
      </c>
      <c r="N207" s="795">
        <v>45261</v>
      </c>
    </row>
    <row r="208" spans="1:14" s="692" customFormat="1" ht="11.25" customHeight="1">
      <c r="A208" s="683" t="s">
        <v>665</v>
      </c>
      <c r="B208" s="683" t="s">
        <v>682</v>
      </c>
      <c r="C208" s="684" t="s">
        <v>586</v>
      </c>
      <c r="D208" s="683" t="s">
        <v>587</v>
      </c>
      <c r="E208" s="686" t="s">
        <v>695</v>
      </c>
      <c r="F208" s="683" t="s">
        <v>341</v>
      </c>
      <c r="G208" s="794">
        <v>68962664</v>
      </c>
      <c r="H208" s="688">
        <v>352000</v>
      </c>
      <c r="I208" s="689"/>
      <c r="J208" s="689"/>
      <c r="K208" s="688">
        <v>352000</v>
      </c>
      <c r="L208" s="690" t="s">
        <v>714</v>
      </c>
      <c r="M208" s="795">
        <v>45292</v>
      </c>
      <c r="N208" s="795">
        <v>45292</v>
      </c>
    </row>
    <row r="209" spans="1:14" s="692" customFormat="1" ht="11.25" customHeight="1">
      <c r="A209" s="683" t="s">
        <v>665</v>
      </c>
      <c r="B209" s="683" t="s">
        <v>682</v>
      </c>
      <c r="C209" s="684" t="s">
        <v>586</v>
      </c>
      <c r="D209" s="683" t="s">
        <v>587</v>
      </c>
      <c r="E209" s="686" t="s">
        <v>695</v>
      </c>
      <c r="F209" s="683" t="s">
        <v>341</v>
      </c>
      <c r="G209" s="794">
        <v>69423570</v>
      </c>
      <c r="H209" s="688">
        <v>352000</v>
      </c>
      <c r="I209" s="689"/>
      <c r="J209" s="689"/>
      <c r="K209" s="688">
        <v>352000</v>
      </c>
      <c r="L209" s="690" t="s">
        <v>714</v>
      </c>
      <c r="M209" s="795">
        <v>45323</v>
      </c>
      <c r="N209" s="795">
        <v>45323</v>
      </c>
    </row>
    <row r="210" spans="1:14" s="692" customFormat="1" ht="11.25" customHeight="1">
      <c r="A210" s="683" t="s">
        <v>665</v>
      </c>
      <c r="B210" s="683" t="s">
        <v>682</v>
      </c>
      <c r="C210" s="684" t="s">
        <v>586</v>
      </c>
      <c r="D210" s="683" t="s">
        <v>587</v>
      </c>
      <c r="E210" s="686" t="s">
        <v>695</v>
      </c>
      <c r="F210" s="683" t="s">
        <v>341</v>
      </c>
      <c r="G210" s="794">
        <v>69950820</v>
      </c>
      <c r="H210" s="688">
        <v>352000</v>
      </c>
      <c r="I210" s="689"/>
      <c r="J210" s="689"/>
      <c r="K210" s="688">
        <v>352000</v>
      </c>
      <c r="L210" s="690" t="s">
        <v>714</v>
      </c>
      <c r="M210" s="795">
        <v>45352</v>
      </c>
      <c r="N210" s="795">
        <v>45352</v>
      </c>
    </row>
    <row r="211" spans="1:14" s="804" customFormat="1" ht="11.25" customHeight="1">
      <c r="A211" s="796" t="s">
        <v>665</v>
      </c>
      <c r="B211" s="796" t="s">
        <v>345</v>
      </c>
      <c r="C211" s="797" t="s">
        <v>579</v>
      </c>
      <c r="D211" s="796" t="s">
        <v>580</v>
      </c>
      <c r="E211" s="798" t="s">
        <v>694</v>
      </c>
      <c r="F211" s="796" t="s">
        <v>341</v>
      </c>
      <c r="G211" s="799">
        <v>62797251</v>
      </c>
      <c r="H211" s="800">
        <v>422400</v>
      </c>
      <c r="I211" s="801"/>
      <c r="J211" s="801"/>
      <c r="K211" s="800">
        <v>422400</v>
      </c>
      <c r="L211" s="802" t="s">
        <v>714</v>
      </c>
      <c r="M211" s="803">
        <v>44986</v>
      </c>
      <c r="N211" s="803">
        <v>44986</v>
      </c>
    </row>
    <row r="212" spans="1:14" s="804" customFormat="1" ht="11.25" customHeight="1">
      <c r="A212" s="796" t="s">
        <v>665</v>
      </c>
      <c r="B212" s="796" t="s">
        <v>345</v>
      </c>
      <c r="C212" s="797" t="s">
        <v>579</v>
      </c>
      <c r="D212" s="796" t="s">
        <v>580</v>
      </c>
      <c r="E212" s="798" t="s">
        <v>694</v>
      </c>
      <c r="F212" s="796" t="s">
        <v>341</v>
      </c>
      <c r="G212" s="799">
        <v>62797223</v>
      </c>
      <c r="H212" s="800">
        <v>211200</v>
      </c>
      <c r="I212" s="801"/>
      <c r="J212" s="801"/>
      <c r="K212" s="800">
        <v>211200</v>
      </c>
      <c r="L212" s="802" t="s">
        <v>714</v>
      </c>
      <c r="M212" s="803">
        <v>44986</v>
      </c>
      <c r="N212" s="803">
        <v>44986</v>
      </c>
    </row>
    <row r="213" spans="1:14" s="804" customFormat="1" ht="11.25" customHeight="1">
      <c r="A213" s="796" t="s">
        <v>665</v>
      </c>
      <c r="B213" s="796" t="s">
        <v>345</v>
      </c>
      <c r="C213" s="797" t="s">
        <v>579</v>
      </c>
      <c r="D213" s="796" t="s">
        <v>580</v>
      </c>
      <c r="E213" s="798" t="s">
        <v>694</v>
      </c>
      <c r="F213" s="796" t="s">
        <v>341</v>
      </c>
      <c r="G213" s="799">
        <v>63233562</v>
      </c>
      <c r="H213" s="800">
        <v>422400</v>
      </c>
      <c r="I213" s="801"/>
      <c r="J213" s="801"/>
      <c r="K213" s="800">
        <v>422400</v>
      </c>
      <c r="L213" s="802" t="s">
        <v>714</v>
      </c>
      <c r="M213" s="803">
        <v>45017</v>
      </c>
      <c r="N213" s="803">
        <v>45017</v>
      </c>
    </row>
    <row r="214" spans="1:14" s="804" customFormat="1" ht="11.25" customHeight="1">
      <c r="A214" s="796" t="s">
        <v>665</v>
      </c>
      <c r="B214" s="796" t="s">
        <v>345</v>
      </c>
      <c r="C214" s="797" t="s">
        <v>579</v>
      </c>
      <c r="D214" s="796" t="s">
        <v>580</v>
      </c>
      <c r="E214" s="798" t="s">
        <v>694</v>
      </c>
      <c r="F214" s="796" t="s">
        <v>341</v>
      </c>
      <c r="G214" s="799">
        <v>63233565</v>
      </c>
      <c r="H214" s="800">
        <v>211200</v>
      </c>
      <c r="I214" s="801"/>
      <c r="J214" s="801"/>
      <c r="K214" s="800">
        <v>211200</v>
      </c>
      <c r="L214" s="802" t="s">
        <v>714</v>
      </c>
      <c r="M214" s="803">
        <v>45017</v>
      </c>
      <c r="N214" s="803">
        <v>45017</v>
      </c>
    </row>
    <row r="215" spans="1:14" s="804" customFormat="1" ht="11.25" customHeight="1">
      <c r="A215" s="796" t="s">
        <v>665</v>
      </c>
      <c r="B215" s="796" t="s">
        <v>345</v>
      </c>
      <c r="C215" s="797" t="s">
        <v>579</v>
      </c>
      <c r="D215" s="796" t="s">
        <v>580</v>
      </c>
      <c r="E215" s="798" t="s">
        <v>694</v>
      </c>
      <c r="F215" s="796" t="s">
        <v>341</v>
      </c>
      <c r="G215" s="799">
        <v>63919375</v>
      </c>
      <c r="H215" s="800">
        <v>422400</v>
      </c>
      <c r="I215" s="801"/>
      <c r="J215" s="801"/>
      <c r="K215" s="800">
        <v>422400</v>
      </c>
      <c r="L215" s="802" t="s">
        <v>714</v>
      </c>
      <c r="M215" s="803">
        <v>45047</v>
      </c>
      <c r="N215" s="803">
        <v>45047</v>
      </c>
    </row>
    <row r="216" spans="1:14" s="804" customFormat="1" ht="11.25" customHeight="1">
      <c r="A216" s="796" t="s">
        <v>665</v>
      </c>
      <c r="B216" s="796" t="s">
        <v>345</v>
      </c>
      <c r="C216" s="797" t="s">
        <v>579</v>
      </c>
      <c r="D216" s="796" t="s">
        <v>580</v>
      </c>
      <c r="E216" s="798" t="s">
        <v>694</v>
      </c>
      <c r="F216" s="796" t="s">
        <v>341</v>
      </c>
      <c r="G216" s="799">
        <v>63919380</v>
      </c>
      <c r="H216" s="800">
        <v>211200</v>
      </c>
      <c r="I216" s="801"/>
      <c r="J216" s="801"/>
      <c r="K216" s="800">
        <v>211200</v>
      </c>
      <c r="L216" s="802" t="s">
        <v>714</v>
      </c>
      <c r="M216" s="803">
        <v>45047</v>
      </c>
      <c r="N216" s="803">
        <v>45047</v>
      </c>
    </row>
    <row r="217" spans="1:14" s="804" customFormat="1" ht="11.25" customHeight="1">
      <c r="A217" s="796" t="s">
        <v>665</v>
      </c>
      <c r="B217" s="796" t="s">
        <v>345</v>
      </c>
      <c r="C217" s="797" t="s">
        <v>579</v>
      </c>
      <c r="D217" s="796" t="s">
        <v>580</v>
      </c>
      <c r="E217" s="798" t="s">
        <v>694</v>
      </c>
      <c r="F217" s="796" t="s">
        <v>341</v>
      </c>
      <c r="G217" s="799">
        <v>64637406</v>
      </c>
      <c r="H217" s="800">
        <v>972900</v>
      </c>
      <c r="I217" s="801"/>
      <c r="J217" s="801"/>
      <c r="K217" s="800">
        <v>972900</v>
      </c>
      <c r="L217" s="802" t="s">
        <v>714</v>
      </c>
      <c r="M217" s="803">
        <v>45078</v>
      </c>
      <c r="N217" s="803">
        <v>45078</v>
      </c>
    </row>
    <row r="218" spans="1:14" s="804" customFormat="1" ht="11.25" customHeight="1">
      <c r="A218" s="796" t="s">
        <v>665</v>
      </c>
      <c r="B218" s="796" t="s">
        <v>345</v>
      </c>
      <c r="C218" s="797" t="s">
        <v>579</v>
      </c>
      <c r="D218" s="796" t="s">
        <v>580</v>
      </c>
      <c r="E218" s="798" t="s">
        <v>694</v>
      </c>
      <c r="F218" s="796" t="s">
        <v>341</v>
      </c>
      <c r="G218" s="799">
        <v>64636209</v>
      </c>
      <c r="H218" s="800">
        <v>211200</v>
      </c>
      <c r="I218" s="801"/>
      <c r="J218" s="801"/>
      <c r="K218" s="800">
        <v>211200</v>
      </c>
      <c r="L218" s="802" t="s">
        <v>714</v>
      </c>
      <c r="M218" s="803">
        <v>45078</v>
      </c>
      <c r="N218" s="803">
        <v>45078</v>
      </c>
    </row>
    <row r="219" spans="1:14" s="804" customFormat="1" ht="11.25" customHeight="1">
      <c r="A219" s="796" t="s">
        <v>665</v>
      </c>
      <c r="B219" s="796" t="s">
        <v>345</v>
      </c>
      <c r="C219" s="797" t="s">
        <v>579</v>
      </c>
      <c r="D219" s="796" t="s">
        <v>580</v>
      </c>
      <c r="E219" s="798" t="s">
        <v>694</v>
      </c>
      <c r="F219" s="796" t="s">
        <v>341</v>
      </c>
      <c r="G219" s="799">
        <v>66641231</v>
      </c>
      <c r="H219" s="800">
        <v>211200</v>
      </c>
      <c r="I219" s="801"/>
      <c r="J219" s="801"/>
      <c r="K219" s="800">
        <v>211200</v>
      </c>
      <c r="L219" s="802" t="s">
        <v>714</v>
      </c>
      <c r="M219" s="803">
        <v>45108</v>
      </c>
      <c r="N219" s="803">
        <v>45108</v>
      </c>
    </row>
    <row r="220" spans="1:14" s="804" customFormat="1" ht="11.25" customHeight="1">
      <c r="A220" s="796" t="s">
        <v>665</v>
      </c>
      <c r="B220" s="796" t="s">
        <v>345</v>
      </c>
      <c r="C220" s="797" t="s">
        <v>579</v>
      </c>
      <c r="D220" s="796" t="s">
        <v>580</v>
      </c>
      <c r="E220" s="798" t="s">
        <v>694</v>
      </c>
      <c r="F220" s="796" t="s">
        <v>341</v>
      </c>
      <c r="G220" s="799">
        <v>66641331</v>
      </c>
      <c r="H220" s="800">
        <v>211200</v>
      </c>
      <c r="I220" s="801"/>
      <c r="J220" s="801"/>
      <c r="K220" s="800">
        <v>211200</v>
      </c>
      <c r="L220" s="802" t="s">
        <v>714</v>
      </c>
      <c r="M220" s="803">
        <v>45108</v>
      </c>
      <c r="N220" s="803">
        <v>45108</v>
      </c>
    </row>
    <row r="221" spans="1:14" s="804" customFormat="1" ht="11.25" customHeight="1">
      <c r="A221" s="796" t="s">
        <v>665</v>
      </c>
      <c r="B221" s="796" t="s">
        <v>345</v>
      </c>
      <c r="C221" s="797" t="s">
        <v>579</v>
      </c>
      <c r="D221" s="796" t="s">
        <v>580</v>
      </c>
      <c r="E221" s="798" t="s">
        <v>694</v>
      </c>
      <c r="F221" s="796" t="s">
        <v>341</v>
      </c>
      <c r="G221" s="799">
        <v>66641763</v>
      </c>
      <c r="H221" s="800">
        <v>362800</v>
      </c>
      <c r="I221" s="801"/>
      <c r="J221" s="801"/>
      <c r="K221" s="800">
        <v>362800</v>
      </c>
      <c r="L221" s="802" t="s">
        <v>714</v>
      </c>
      <c r="M221" s="803">
        <v>45139</v>
      </c>
      <c r="N221" s="803">
        <v>45139</v>
      </c>
    </row>
    <row r="222" spans="1:14" s="804" customFormat="1" ht="11.25" customHeight="1">
      <c r="A222" s="796" t="s">
        <v>665</v>
      </c>
      <c r="B222" s="796" t="s">
        <v>345</v>
      </c>
      <c r="C222" s="797" t="s">
        <v>579</v>
      </c>
      <c r="D222" s="796" t="s">
        <v>580</v>
      </c>
      <c r="E222" s="798" t="s">
        <v>694</v>
      </c>
      <c r="F222" s="796" t="s">
        <v>341</v>
      </c>
      <c r="G222" s="799">
        <v>66641914</v>
      </c>
      <c r="H222" s="800">
        <v>211200</v>
      </c>
      <c r="I222" s="801"/>
      <c r="J222" s="801"/>
      <c r="K222" s="800">
        <v>211200</v>
      </c>
      <c r="L222" s="802" t="s">
        <v>714</v>
      </c>
      <c r="M222" s="803">
        <v>45139</v>
      </c>
      <c r="N222" s="803">
        <v>45139</v>
      </c>
    </row>
    <row r="223" spans="1:14" s="804" customFormat="1" ht="11.25" customHeight="1">
      <c r="A223" s="796" t="s">
        <v>665</v>
      </c>
      <c r="B223" s="796" t="s">
        <v>345</v>
      </c>
      <c r="C223" s="797" t="s">
        <v>579</v>
      </c>
      <c r="D223" s="796" t="s">
        <v>580</v>
      </c>
      <c r="E223" s="798" t="s">
        <v>694</v>
      </c>
      <c r="F223" s="796" t="s">
        <v>341</v>
      </c>
      <c r="G223" s="799">
        <v>66642130</v>
      </c>
      <c r="H223" s="800">
        <v>211200</v>
      </c>
      <c r="I223" s="801"/>
      <c r="J223" s="801"/>
      <c r="K223" s="800">
        <v>211200</v>
      </c>
      <c r="L223" s="802" t="s">
        <v>714</v>
      </c>
      <c r="M223" s="803">
        <v>45170</v>
      </c>
      <c r="N223" s="803">
        <v>45170</v>
      </c>
    </row>
    <row r="224" spans="1:14" s="804" customFormat="1" ht="11.25" customHeight="1">
      <c r="A224" s="796" t="s">
        <v>665</v>
      </c>
      <c r="B224" s="796" t="s">
        <v>345</v>
      </c>
      <c r="C224" s="797" t="s">
        <v>579</v>
      </c>
      <c r="D224" s="796" t="s">
        <v>580</v>
      </c>
      <c r="E224" s="798" t="s">
        <v>694</v>
      </c>
      <c r="F224" s="796" t="s">
        <v>341</v>
      </c>
      <c r="G224" s="799">
        <v>67096887</v>
      </c>
      <c r="H224" s="800">
        <v>211200</v>
      </c>
      <c r="I224" s="801"/>
      <c r="J224" s="801"/>
      <c r="K224" s="800">
        <v>211200</v>
      </c>
      <c r="L224" s="802" t="s">
        <v>714</v>
      </c>
      <c r="M224" s="803">
        <v>45170</v>
      </c>
      <c r="N224" s="803">
        <v>45170</v>
      </c>
    </row>
    <row r="225" spans="1:14" s="804" customFormat="1" ht="11.25" customHeight="1">
      <c r="A225" s="796" t="s">
        <v>665</v>
      </c>
      <c r="B225" s="796" t="s">
        <v>345</v>
      </c>
      <c r="C225" s="797" t="s">
        <v>579</v>
      </c>
      <c r="D225" s="796" t="s">
        <v>580</v>
      </c>
      <c r="E225" s="798" t="s">
        <v>694</v>
      </c>
      <c r="F225" s="796" t="s">
        <v>341</v>
      </c>
      <c r="G225" s="799">
        <v>67096887</v>
      </c>
      <c r="H225" s="800">
        <v>211200</v>
      </c>
      <c r="I225" s="801"/>
      <c r="J225" s="801"/>
      <c r="K225" s="800">
        <v>211200</v>
      </c>
      <c r="L225" s="802" t="s">
        <v>714</v>
      </c>
      <c r="M225" s="803">
        <v>45200</v>
      </c>
      <c r="N225" s="803">
        <v>45200</v>
      </c>
    </row>
    <row r="226" spans="1:14" s="804" customFormat="1" ht="11.25" customHeight="1">
      <c r="A226" s="796" t="s">
        <v>665</v>
      </c>
      <c r="B226" s="796" t="s">
        <v>345</v>
      </c>
      <c r="C226" s="797" t="s">
        <v>579</v>
      </c>
      <c r="D226" s="796" t="s">
        <v>580</v>
      </c>
      <c r="E226" s="798" t="s">
        <v>694</v>
      </c>
      <c r="F226" s="796" t="s">
        <v>341</v>
      </c>
      <c r="G226" s="799">
        <v>67748811</v>
      </c>
      <c r="H226" s="800">
        <v>211200</v>
      </c>
      <c r="I226" s="801"/>
      <c r="J226" s="801"/>
      <c r="K226" s="800">
        <v>211200</v>
      </c>
      <c r="L226" s="802" t="s">
        <v>714</v>
      </c>
      <c r="M226" s="803">
        <v>45231</v>
      </c>
      <c r="N226" s="803">
        <v>45231</v>
      </c>
    </row>
    <row r="227" spans="1:14" s="804" customFormat="1" ht="11.25" customHeight="1">
      <c r="A227" s="796" t="s">
        <v>665</v>
      </c>
      <c r="B227" s="796" t="s">
        <v>345</v>
      </c>
      <c r="C227" s="797" t="s">
        <v>579</v>
      </c>
      <c r="D227" s="796" t="s">
        <v>580</v>
      </c>
      <c r="E227" s="798" t="s">
        <v>694</v>
      </c>
      <c r="F227" s="796" t="s">
        <v>341</v>
      </c>
      <c r="G227" s="799">
        <v>68316105</v>
      </c>
      <c r="H227" s="800">
        <v>211200</v>
      </c>
      <c r="I227" s="801"/>
      <c r="J227" s="801"/>
      <c r="K227" s="800">
        <v>211200</v>
      </c>
      <c r="L227" s="802" t="s">
        <v>714</v>
      </c>
      <c r="M227" s="803">
        <v>45261</v>
      </c>
      <c r="N227" s="803">
        <v>45261</v>
      </c>
    </row>
    <row r="228" spans="1:14" s="804" customFormat="1" ht="11.25" customHeight="1">
      <c r="A228" s="796" t="s">
        <v>665</v>
      </c>
      <c r="B228" s="796" t="s">
        <v>345</v>
      </c>
      <c r="C228" s="797" t="s">
        <v>579</v>
      </c>
      <c r="D228" s="796" t="s">
        <v>580</v>
      </c>
      <c r="E228" s="798" t="s">
        <v>694</v>
      </c>
      <c r="F228" s="796" t="s">
        <v>341</v>
      </c>
      <c r="G228" s="799">
        <v>68962664</v>
      </c>
      <c r="H228" s="800">
        <v>236600</v>
      </c>
      <c r="I228" s="801"/>
      <c r="J228" s="801"/>
      <c r="K228" s="800">
        <v>236600</v>
      </c>
      <c r="L228" s="802" t="s">
        <v>714</v>
      </c>
      <c r="M228" s="803">
        <v>45292</v>
      </c>
      <c r="N228" s="803">
        <v>45292</v>
      </c>
    </row>
    <row r="229" spans="1:14" s="804" customFormat="1" ht="11.25" customHeight="1">
      <c r="A229" s="796" t="s">
        <v>665</v>
      </c>
      <c r="B229" s="796" t="s">
        <v>345</v>
      </c>
      <c r="C229" s="797" t="s">
        <v>579</v>
      </c>
      <c r="D229" s="796" t="s">
        <v>580</v>
      </c>
      <c r="E229" s="798" t="s">
        <v>694</v>
      </c>
      <c r="F229" s="796" t="s">
        <v>341</v>
      </c>
      <c r="G229" s="799">
        <v>69423570</v>
      </c>
      <c r="H229" s="800">
        <v>236600</v>
      </c>
      <c r="I229" s="801"/>
      <c r="J229" s="801"/>
      <c r="K229" s="800">
        <v>236600</v>
      </c>
      <c r="L229" s="802" t="s">
        <v>714</v>
      </c>
      <c r="M229" s="803">
        <v>45323</v>
      </c>
      <c r="N229" s="803">
        <v>45323</v>
      </c>
    </row>
    <row r="230" spans="1:14" s="804" customFormat="1" ht="11.25" customHeight="1">
      <c r="A230" s="796" t="s">
        <v>665</v>
      </c>
      <c r="B230" s="796" t="s">
        <v>345</v>
      </c>
      <c r="C230" s="797" t="s">
        <v>579</v>
      </c>
      <c r="D230" s="796" t="s">
        <v>580</v>
      </c>
      <c r="E230" s="798" t="s">
        <v>694</v>
      </c>
      <c r="F230" s="796" t="s">
        <v>341</v>
      </c>
      <c r="G230" s="799">
        <v>69950820</v>
      </c>
      <c r="H230" s="800">
        <v>236600</v>
      </c>
      <c r="I230" s="801"/>
      <c r="J230" s="801"/>
      <c r="K230" s="800">
        <v>236600</v>
      </c>
      <c r="L230" s="802" t="s">
        <v>714</v>
      </c>
      <c r="M230" s="803">
        <v>45352</v>
      </c>
      <c r="N230" s="803">
        <v>45352</v>
      </c>
    </row>
    <row r="231" spans="1:14" s="804" customFormat="1" ht="11.25" customHeight="1">
      <c r="A231" s="796" t="s">
        <v>665</v>
      </c>
      <c r="B231" s="796" t="s">
        <v>345</v>
      </c>
      <c r="C231" s="797" t="s">
        <v>579</v>
      </c>
      <c r="D231" s="796" t="s">
        <v>580</v>
      </c>
      <c r="E231" s="798" t="s">
        <v>694</v>
      </c>
      <c r="F231" s="796" t="s">
        <v>341</v>
      </c>
      <c r="G231" s="799">
        <v>70613373</v>
      </c>
      <c r="H231" s="800">
        <v>236600</v>
      </c>
      <c r="I231" s="801"/>
      <c r="J231" s="801"/>
      <c r="K231" s="800">
        <v>236600</v>
      </c>
      <c r="L231" s="802" t="s">
        <v>714</v>
      </c>
      <c r="M231" s="803">
        <v>45383</v>
      </c>
      <c r="N231" s="803">
        <v>45383</v>
      </c>
    </row>
    <row r="232" spans="1:14" s="804" customFormat="1" ht="11.25" customHeight="1">
      <c r="A232" s="796" t="s">
        <v>665</v>
      </c>
      <c r="B232" s="796" t="s">
        <v>345</v>
      </c>
      <c r="C232" s="797" t="s">
        <v>579</v>
      </c>
      <c r="D232" s="796" t="s">
        <v>580</v>
      </c>
      <c r="E232" s="798" t="s">
        <v>694</v>
      </c>
      <c r="F232" s="796" t="s">
        <v>341</v>
      </c>
      <c r="G232" s="799">
        <v>71337095</v>
      </c>
      <c r="H232" s="800">
        <v>236600</v>
      </c>
      <c r="I232" s="801"/>
      <c r="J232" s="801"/>
      <c r="K232" s="800">
        <v>236600</v>
      </c>
      <c r="L232" s="802" t="s">
        <v>714</v>
      </c>
      <c r="M232" s="803">
        <v>45413</v>
      </c>
      <c r="N232" s="803">
        <v>45413</v>
      </c>
    </row>
    <row r="233" spans="1:14" s="804" customFormat="1" ht="11.25" customHeight="1">
      <c r="A233" s="796" t="s">
        <v>665</v>
      </c>
      <c r="B233" s="796" t="s">
        <v>345</v>
      </c>
      <c r="C233" s="797" t="s">
        <v>579</v>
      </c>
      <c r="D233" s="796" t="s">
        <v>580</v>
      </c>
      <c r="E233" s="798" t="s">
        <v>694</v>
      </c>
      <c r="F233" s="796" t="s">
        <v>341</v>
      </c>
      <c r="G233" s="799">
        <v>71911334</v>
      </c>
      <c r="H233" s="800">
        <v>236600</v>
      </c>
      <c r="I233" s="801"/>
      <c r="J233" s="801"/>
      <c r="K233" s="800">
        <v>236600</v>
      </c>
      <c r="L233" s="802" t="s">
        <v>714</v>
      </c>
      <c r="M233" s="803">
        <v>45444</v>
      </c>
      <c r="N233" s="803">
        <v>45444</v>
      </c>
    </row>
    <row r="234" spans="1:14" s="804" customFormat="1" ht="11.25" customHeight="1">
      <c r="A234" s="796" t="s">
        <v>665</v>
      </c>
      <c r="B234" s="796" t="s">
        <v>345</v>
      </c>
      <c r="C234" s="797" t="s">
        <v>579</v>
      </c>
      <c r="D234" s="796" t="s">
        <v>580</v>
      </c>
      <c r="E234" s="798" t="s">
        <v>694</v>
      </c>
      <c r="F234" s="796" t="s">
        <v>341</v>
      </c>
      <c r="G234" s="799">
        <v>72634071</v>
      </c>
      <c r="H234" s="800">
        <v>236600</v>
      </c>
      <c r="I234" s="801"/>
      <c r="J234" s="801"/>
      <c r="K234" s="800">
        <v>236600</v>
      </c>
      <c r="L234" s="802" t="s">
        <v>714</v>
      </c>
      <c r="M234" s="803">
        <v>45474</v>
      </c>
      <c r="N234" s="803">
        <v>45474</v>
      </c>
    </row>
    <row r="235" spans="1:14" s="804" customFormat="1" ht="11.25" customHeight="1">
      <c r="A235" s="796" t="s">
        <v>665</v>
      </c>
      <c r="B235" s="796" t="s">
        <v>345</v>
      </c>
      <c r="C235" s="797" t="s">
        <v>579</v>
      </c>
      <c r="D235" s="796" t="s">
        <v>580</v>
      </c>
      <c r="E235" s="798" t="s">
        <v>694</v>
      </c>
      <c r="F235" s="796" t="s">
        <v>341</v>
      </c>
      <c r="G235" s="799">
        <v>73040719</v>
      </c>
      <c r="H235" s="800">
        <v>236600</v>
      </c>
      <c r="I235" s="801"/>
      <c r="J235" s="801"/>
      <c r="K235" s="800">
        <v>236600</v>
      </c>
      <c r="L235" s="802" t="s">
        <v>714</v>
      </c>
      <c r="M235" s="803">
        <v>45505</v>
      </c>
      <c r="N235" s="803">
        <v>45505</v>
      </c>
    </row>
    <row r="236" spans="1:14" s="813" customFormat="1" ht="11.25" customHeight="1">
      <c r="A236" s="805" t="s">
        <v>665</v>
      </c>
      <c r="B236" s="805" t="s">
        <v>218</v>
      </c>
      <c r="C236" s="806" t="s">
        <v>575</v>
      </c>
      <c r="D236" s="805" t="s">
        <v>576</v>
      </c>
      <c r="E236" s="807" t="s">
        <v>695</v>
      </c>
      <c r="F236" s="805" t="s">
        <v>341</v>
      </c>
      <c r="G236" s="808">
        <v>66628556</v>
      </c>
      <c r="H236" s="809">
        <v>197900</v>
      </c>
      <c r="I236" s="810"/>
      <c r="J236" s="810"/>
      <c r="K236" s="809">
        <v>197900</v>
      </c>
      <c r="L236" s="811" t="s">
        <v>714</v>
      </c>
      <c r="M236" s="812">
        <v>44958</v>
      </c>
      <c r="N236" s="812">
        <v>44958</v>
      </c>
    </row>
    <row r="237" spans="1:14" s="813" customFormat="1" ht="11.25" customHeight="1">
      <c r="A237" s="805" t="s">
        <v>665</v>
      </c>
      <c r="B237" s="805" t="s">
        <v>218</v>
      </c>
      <c r="C237" s="806" t="s">
        <v>575</v>
      </c>
      <c r="D237" s="805" t="s">
        <v>576</v>
      </c>
      <c r="E237" s="807" t="s">
        <v>695</v>
      </c>
      <c r="F237" s="805" t="s">
        <v>341</v>
      </c>
      <c r="G237" s="808">
        <v>62797251</v>
      </c>
      <c r="H237" s="809">
        <v>189500</v>
      </c>
      <c r="I237" s="810"/>
      <c r="J237" s="810"/>
      <c r="K237" s="809">
        <v>189500</v>
      </c>
      <c r="L237" s="811" t="s">
        <v>714</v>
      </c>
      <c r="M237" s="812">
        <v>44986</v>
      </c>
      <c r="N237" s="812">
        <v>44986</v>
      </c>
    </row>
    <row r="238" spans="1:14" s="813" customFormat="1" ht="11.25" customHeight="1">
      <c r="A238" s="805" t="s">
        <v>665</v>
      </c>
      <c r="B238" s="805" t="s">
        <v>218</v>
      </c>
      <c r="C238" s="806" t="s">
        <v>575</v>
      </c>
      <c r="D238" s="805" t="s">
        <v>576</v>
      </c>
      <c r="E238" s="807" t="s">
        <v>695</v>
      </c>
      <c r="F238" s="805" t="s">
        <v>341</v>
      </c>
      <c r="G238" s="808">
        <v>62797223</v>
      </c>
      <c r="H238" s="809">
        <v>80100</v>
      </c>
      <c r="I238" s="810"/>
      <c r="J238" s="810"/>
      <c r="K238" s="809">
        <v>80100</v>
      </c>
      <c r="L238" s="811" t="s">
        <v>714</v>
      </c>
      <c r="M238" s="812">
        <v>44986</v>
      </c>
      <c r="N238" s="812">
        <v>44986</v>
      </c>
    </row>
    <row r="239" spans="1:14" s="813" customFormat="1" ht="11.25" customHeight="1">
      <c r="A239" s="805" t="s">
        <v>665</v>
      </c>
      <c r="B239" s="805" t="s">
        <v>218</v>
      </c>
      <c r="C239" s="806" t="s">
        <v>575</v>
      </c>
      <c r="D239" s="805" t="s">
        <v>576</v>
      </c>
      <c r="E239" s="807" t="s">
        <v>695</v>
      </c>
      <c r="F239" s="805" t="s">
        <v>341</v>
      </c>
      <c r="G239" s="808">
        <v>63233562</v>
      </c>
      <c r="H239" s="809">
        <v>189500</v>
      </c>
      <c r="I239" s="810"/>
      <c r="J239" s="810"/>
      <c r="K239" s="809">
        <v>189500</v>
      </c>
      <c r="L239" s="811" t="s">
        <v>714</v>
      </c>
      <c r="M239" s="812">
        <v>45017</v>
      </c>
      <c r="N239" s="812">
        <v>45017</v>
      </c>
    </row>
    <row r="240" spans="1:14" s="813" customFormat="1" ht="11.25" customHeight="1">
      <c r="A240" s="805" t="s">
        <v>665</v>
      </c>
      <c r="B240" s="805" t="s">
        <v>218</v>
      </c>
      <c r="C240" s="806" t="s">
        <v>575</v>
      </c>
      <c r="D240" s="805" t="s">
        <v>576</v>
      </c>
      <c r="E240" s="807" t="s">
        <v>695</v>
      </c>
      <c r="F240" s="805" t="s">
        <v>341</v>
      </c>
      <c r="G240" s="808">
        <v>63233565</v>
      </c>
      <c r="H240" s="809">
        <v>80100</v>
      </c>
      <c r="I240" s="810"/>
      <c r="J240" s="810"/>
      <c r="K240" s="809">
        <v>80100</v>
      </c>
      <c r="L240" s="811" t="s">
        <v>714</v>
      </c>
      <c r="M240" s="812">
        <v>45017</v>
      </c>
      <c r="N240" s="812">
        <v>45017</v>
      </c>
    </row>
    <row r="241" spans="1:14" s="813" customFormat="1" ht="11.25" customHeight="1">
      <c r="A241" s="805" t="s">
        <v>665</v>
      </c>
      <c r="B241" s="805" t="s">
        <v>218</v>
      </c>
      <c r="C241" s="806" t="s">
        <v>575</v>
      </c>
      <c r="D241" s="805" t="s">
        <v>576</v>
      </c>
      <c r="E241" s="807" t="s">
        <v>695</v>
      </c>
      <c r="F241" s="805" t="s">
        <v>341</v>
      </c>
      <c r="G241" s="808">
        <v>63919375</v>
      </c>
      <c r="H241" s="809">
        <v>189500</v>
      </c>
      <c r="I241" s="810"/>
      <c r="J241" s="810"/>
      <c r="K241" s="809">
        <v>189500</v>
      </c>
      <c r="L241" s="811" t="s">
        <v>714</v>
      </c>
      <c r="M241" s="812">
        <v>45047</v>
      </c>
      <c r="N241" s="812">
        <v>45047</v>
      </c>
    </row>
    <row r="242" spans="1:14" s="813" customFormat="1" ht="11.25" customHeight="1">
      <c r="A242" s="805" t="s">
        <v>665</v>
      </c>
      <c r="B242" s="805" t="s">
        <v>218</v>
      </c>
      <c r="C242" s="806" t="s">
        <v>575</v>
      </c>
      <c r="D242" s="805" t="s">
        <v>576</v>
      </c>
      <c r="E242" s="807" t="s">
        <v>695</v>
      </c>
      <c r="F242" s="805" t="s">
        <v>341</v>
      </c>
      <c r="G242" s="808">
        <v>63919380</v>
      </c>
      <c r="H242" s="809">
        <v>80100</v>
      </c>
      <c r="I242" s="810"/>
      <c r="J242" s="810"/>
      <c r="K242" s="809">
        <v>80100</v>
      </c>
      <c r="L242" s="811" t="s">
        <v>714</v>
      </c>
      <c r="M242" s="812">
        <v>45047</v>
      </c>
      <c r="N242" s="812">
        <v>45047</v>
      </c>
    </row>
    <row r="243" spans="1:14" s="813" customFormat="1" ht="11.25" customHeight="1">
      <c r="A243" s="805" t="s">
        <v>665</v>
      </c>
      <c r="B243" s="805" t="s">
        <v>218</v>
      </c>
      <c r="C243" s="806" t="s">
        <v>575</v>
      </c>
      <c r="D243" s="805" t="s">
        <v>576</v>
      </c>
      <c r="E243" s="807" t="s">
        <v>695</v>
      </c>
      <c r="F243" s="805" t="s">
        <v>341</v>
      </c>
      <c r="G243" s="808">
        <v>64637406</v>
      </c>
      <c r="H243" s="809">
        <v>113400</v>
      </c>
      <c r="I243" s="810"/>
      <c r="J243" s="810"/>
      <c r="K243" s="809">
        <v>113400</v>
      </c>
      <c r="L243" s="811" t="s">
        <v>714</v>
      </c>
      <c r="M243" s="812">
        <v>45078</v>
      </c>
      <c r="N243" s="812">
        <v>45078</v>
      </c>
    </row>
    <row r="244" spans="1:14" s="813" customFormat="1" ht="11.25" customHeight="1">
      <c r="A244" s="805" t="s">
        <v>665</v>
      </c>
      <c r="B244" s="805" t="s">
        <v>218</v>
      </c>
      <c r="C244" s="806" t="s">
        <v>575</v>
      </c>
      <c r="D244" s="805" t="s">
        <v>576</v>
      </c>
      <c r="E244" s="807" t="s">
        <v>695</v>
      </c>
      <c r="F244" s="805" t="s">
        <v>341</v>
      </c>
      <c r="G244" s="808">
        <v>64636209</v>
      </c>
      <c r="H244" s="809">
        <v>75800</v>
      </c>
      <c r="I244" s="810"/>
      <c r="J244" s="810"/>
      <c r="K244" s="809">
        <v>75800</v>
      </c>
      <c r="L244" s="811" t="s">
        <v>714</v>
      </c>
      <c r="M244" s="812">
        <v>45078</v>
      </c>
      <c r="N244" s="812">
        <v>45078</v>
      </c>
    </row>
    <row r="245" spans="1:14" s="813" customFormat="1" ht="11.25" customHeight="1">
      <c r="A245" s="805" t="s">
        <v>665</v>
      </c>
      <c r="B245" s="805" t="s">
        <v>218</v>
      </c>
      <c r="C245" s="806" t="s">
        <v>575</v>
      </c>
      <c r="D245" s="805" t="s">
        <v>576</v>
      </c>
      <c r="E245" s="807" t="s">
        <v>695</v>
      </c>
      <c r="F245" s="805" t="s">
        <v>341</v>
      </c>
      <c r="G245" s="808">
        <v>66641231</v>
      </c>
      <c r="H245" s="809">
        <v>75800</v>
      </c>
      <c r="I245" s="810"/>
      <c r="J245" s="810"/>
      <c r="K245" s="809">
        <v>75800</v>
      </c>
      <c r="L245" s="811" t="s">
        <v>714</v>
      </c>
      <c r="M245" s="812">
        <v>45108</v>
      </c>
      <c r="N245" s="812">
        <v>45108</v>
      </c>
    </row>
    <row r="246" spans="1:14" s="813" customFormat="1" ht="11.25" customHeight="1">
      <c r="A246" s="805" t="s">
        <v>665</v>
      </c>
      <c r="B246" s="805" t="s">
        <v>218</v>
      </c>
      <c r="C246" s="806" t="s">
        <v>575</v>
      </c>
      <c r="D246" s="805" t="s">
        <v>576</v>
      </c>
      <c r="E246" s="807" t="s">
        <v>695</v>
      </c>
      <c r="F246" s="805" t="s">
        <v>341</v>
      </c>
      <c r="G246" s="808">
        <v>66641331</v>
      </c>
      <c r="H246" s="809">
        <v>91400</v>
      </c>
      <c r="I246" s="810"/>
      <c r="J246" s="810"/>
      <c r="K246" s="809">
        <v>91400</v>
      </c>
      <c r="L246" s="811" t="s">
        <v>714</v>
      </c>
      <c r="M246" s="812">
        <v>45108</v>
      </c>
      <c r="N246" s="812">
        <v>45108</v>
      </c>
    </row>
    <row r="247" spans="1:14" s="813" customFormat="1" ht="11.25" customHeight="1">
      <c r="A247" s="805" t="s">
        <v>665</v>
      </c>
      <c r="B247" s="805" t="s">
        <v>218</v>
      </c>
      <c r="C247" s="806" t="s">
        <v>575</v>
      </c>
      <c r="D247" s="805" t="s">
        <v>576</v>
      </c>
      <c r="E247" s="807" t="s">
        <v>695</v>
      </c>
      <c r="F247" s="805" t="s">
        <v>341</v>
      </c>
      <c r="G247" s="808">
        <v>66641763</v>
      </c>
      <c r="H247" s="809">
        <v>26800</v>
      </c>
      <c r="I247" s="810"/>
      <c r="J247" s="810"/>
      <c r="K247" s="809">
        <v>26800</v>
      </c>
      <c r="L247" s="811" t="s">
        <v>714</v>
      </c>
      <c r="M247" s="812">
        <v>45139</v>
      </c>
      <c r="N247" s="812">
        <v>45139</v>
      </c>
    </row>
    <row r="248" spans="1:14" s="813" customFormat="1" ht="11.25" customHeight="1">
      <c r="A248" s="805" t="s">
        <v>665</v>
      </c>
      <c r="B248" s="805" t="s">
        <v>218</v>
      </c>
      <c r="C248" s="806" t="s">
        <v>575</v>
      </c>
      <c r="D248" s="805" t="s">
        <v>576</v>
      </c>
      <c r="E248" s="807" t="s">
        <v>695</v>
      </c>
      <c r="F248" s="805" t="s">
        <v>341</v>
      </c>
      <c r="G248" s="808">
        <v>66641914</v>
      </c>
      <c r="H248" s="809">
        <v>92500</v>
      </c>
      <c r="I248" s="810"/>
      <c r="J248" s="810"/>
      <c r="K248" s="809">
        <v>92500</v>
      </c>
      <c r="L248" s="811" t="s">
        <v>714</v>
      </c>
      <c r="M248" s="812">
        <v>45139</v>
      </c>
      <c r="N248" s="812">
        <v>45139</v>
      </c>
    </row>
    <row r="249" spans="1:14" s="813" customFormat="1" ht="11.25" customHeight="1">
      <c r="A249" s="805" t="s">
        <v>665</v>
      </c>
      <c r="B249" s="805" t="s">
        <v>218</v>
      </c>
      <c r="C249" s="806" t="s">
        <v>575</v>
      </c>
      <c r="D249" s="805" t="s">
        <v>576</v>
      </c>
      <c r="E249" s="807" t="s">
        <v>695</v>
      </c>
      <c r="F249" s="805" t="s">
        <v>341</v>
      </c>
      <c r="G249" s="808">
        <v>66642038</v>
      </c>
      <c r="H249" s="809">
        <v>24900</v>
      </c>
      <c r="I249" s="810"/>
      <c r="J249" s="810"/>
      <c r="K249" s="809">
        <v>24900</v>
      </c>
      <c r="L249" s="811" t="s">
        <v>714</v>
      </c>
      <c r="M249" s="812">
        <v>45170</v>
      </c>
      <c r="N249" s="812">
        <v>45170</v>
      </c>
    </row>
    <row r="250" spans="1:14" s="813" customFormat="1" ht="11.25" customHeight="1">
      <c r="A250" s="805" t="s">
        <v>665</v>
      </c>
      <c r="B250" s="805" t="s">
        <v>218</v>
      </c>
      <c r="C250" s="806" t="s">
        <v>575</v>
      </c>
      <c r="D250" s="805" t="s">
        <v>576</v>
      </c>
      <c r="E250" s="807" t="s">
        <v>695</v>
      </c>
      <c r="F250" s="805" t="s">
        <v>341</v>
      </c>
      <c r="G250" s="808">
        <v>66642130</v>
      </c>
      <c r="H250" s="809">
        <v>92500</v>
      </c>
      <c r="I250" s="810"/>
      <c r="J250" s="810"/>
      <c r="K250" s="809">
        <v>92500</v>
      </c>
      <c r="L250" s="811" t="s">
        <v>714</v>
      </c>
      <c r="M250" s="812">
        <v>45170</v>
      </c>
      <c r="N250" s="812">
        <v>45170</v>
      </c>
    </row>
    <row r="251" spans="1:14" s="813" customFormat="1" ht="11.25" customHeight="1">
      <c r="A251" s="805" t="s">
        <v>665</v>
      </c>
      <c r="B251" s="805" t="s">
        <v>218</v>
      </c>
      <c r="C251" s="806" t="s">
        <v>575</v>
      </c>
      <c r="D251" s="805" t="s">
        <v>576</v>
      </c>
      <c r="E251" s="807" t="s">
        <v>695</v>
      </c>
      <c r="F251" s="805" t="s">
        <v>341</v>
      </c>
      <c r="G251" s="808">
        <v>67096880</v>
      </c>
      <c r="H251" s="809">
        <v>2900</v>
      </c>
      <c r="I251" s="810"/>
      <c r="J251" s="810"/>
      <c r="K251" s="809">
        <v>2900</v>
      </c>
      <c r="L251" s="811" t="s">
        <v>714</v>
      </c>
      <c r="M251" s="812">
        <v>45200</v>
      </c>
      <c r="N251" s="812">
        <v>45200</v>
      </c>
    </row>
    <row r="252" spans="1:14" s="813" customFormat="1" ht="11.25" customHeight="1">
      <c r="A252" s="805" t="s">
        <v>665</v>
      </c>
      <c r="B252" s="805" t="s">
        <v>218</v>
      </c>
      <c r="C252" s="806" t="s">
        <v>575</v>
      </c>
      <c r="D252" s="805" t="s">
        <v>576</v>
      </c>
      <c r="E252" s="807" t="s">
        <v>695</v>
      </c>
      <c r="F252" s="805" t="s">
        <v>341</v>
      </c>
      <c r="G252" s="808">
        <v>67096887</v>
      </c>
      <c r="H252" s="809">
        <v>92500</v>
      </c>
      <c r="I252" s="810"/>
      <c r="J252" s="810"/>
      <c r="K252" s="809">
        <v>92500</v>
      </c>
      <c r="L252" s="811" t="s">
        <v>714</v>
      </c>
      <c r="M252" s="812">
        <v>45200</v>
      </c>
      <c r="N252" s="812">
        <v>45200</v>
      </c>
    </row>
    <row r="253" spans="1:14" s="813" customFormat="1" ht="11.25" customHeight="1">
      <c r="A253" s="805" t="s">
        <v>665</v>
      </c>
      <c r="B253" s="805" t="s">
        <v>218</v>
      </c>
      <c r="C253" s="806" t="s">
        <v>575</v>
      </c>
      <c r="D253" s="805" t="s">
        <v>576</v>
      </c>
      <c r="E253" s="807" t="s">
        <v>695</v>
      </c>
      <c r="F253" s="805" t="s">
        <v>341</v>
      </c>
      <c r="G253" s="808">
        <v>67748811</v>
      </c>
      <c r="H253" s="809">
        <v>92500</v>
      </c>
      <c r="I253" s="810"/>
      <c r="J253" s="810"/>
      <c r="K253" s="809">
        <v>92500</v>
      </c>
      <c r="L253" s="811" t="s">
        <v>714</v>
      </c>
      <c r="M253" s="812">
        <v>45231</v>
      </c>
      <c r="N253" s="812">
        <v>45231</v>
      </c>
    </row>
    <row r="254" spans="1:14" s="813" customFormat="1" ht="11.25" customHeight="1">
      <c r="A254" s="805" t="s">
        <v>665</v>
      </c>
      <c r="B254" s="805" t="s">
        <v>218</v>
      </c>
      <c r="C254" s="806" t="s">
        <v>575</v>
      </c>
      <c r="D254" s="805" t="s">
        <v>576</v>
      </c>
      <c r="E254" s="807" t="s">
        <v>695</v>
      </c>
      <c r="F254" s="805" t="s">
        <v>341</v>
      </c>
      <c r="G254" s="808">
        <v>68316105</v>
      </c>
      <c r="H254" s="809">
        <v>92500</v>
      </c>
      <c r="I254" s="810"/>
      <c r="J254" s="810"/>
      <c r="K254" s="809">
        <v>92500</v>
      </c>
      <c r="L254" s="811" t="s">
        <v>714</v>
      </c>
      <c r="M254" s="812">
        <v>45261</v>
      </c>
      <c r="N254" s="812">
        <v>45261</v>
      </c>
    </row>
    <row r="255" spans="1:14" s="813" customFormat="1" ht="11.25" customHeight="1">
      <c r="A255" s="805" t="s">
        <v>665</v>
      </c>
      <c r="B255" s="805" t="s">
        <v>218</v>
      </c>
      <c r="C255" s="806" t="s">
        <v>575</v>
      </c>
      <c r="D255" s="805" t="s">
        <v>576</v>
      </c>
      <c r="E255" s="807" t="s">
        <v>695</v>
      </c>
      <c r="F255" s="805" t="s">
        <v>341</v>
      </c>
      <c r="G255" s="808">
        <v>68962664</v>
      </c>
      <c r="H255" s="809">
        <v>99100</v>
      </c>
      <c r="I255" s="810"/>
      <c r="J255" s="810"/>
      <c r="K255" s="809">
        <v>99100</v>
      </c>
      <c r="L255" s="811" t="s">
        <v>714</v>
      </c>
      <c r="M255" s="812">
        <v>45292</v>
      </c>
      <c r="N255" s="812">
        <v>45292</v>
      </c>
    </row>
    <row r="256" spans="1:14" s="813" customFormat="1" ht="11.25" customHeight="1">
      <c r="A256" s="805" t="s">
        <v>665</v>
      </c>
      <c r="B256" s="805" t="s">
        <v>218</v>
      </c>
      <c r="C256" s="806" t="s">
        <v>575</v>
      </c>
      <c r="D256" s="805" t="s">
        <v>576</v>
      </c>
      <c r="E256" s="807" t="s">
        <v>695</v>
      </c>
      <c r="F256" s="805" t="s">
        <v>341</v>
      </c>
      <c r="G256" s="808">
        <v>69423570</v>
      </c>
      <c r="H256" s="809">
        <v>99100</v>
      </c>
      <c r="I256" s="810"/>
      <c r="J256" s="810"/>
      <c r="K256" s="809">
        <v>99100</v>
      </c>
      <c r="L256" s="811" t="s">
        <v>714</v>
      </c>
      <c r="M256" s="812">
        <v>45323</v>
      </c>
      <c r="N256" s="812">
        <v>45323</v>
      </c>
    </row>
    <row r="257" spans="1:14" s="813" customFormat="1" ht="11.25" customHeight="1">
      <c r="A257" s="805" t="s">
        <v>665</v>
      </c>
      <c r="B257" s="805" t="s">
        <v>218</v>
      </c>
      <c r="C257" s="806" t="s">
        <v>575</v>
      </c>
      <c r="D257" s="805" t="s">
        <v>576</v>
      </c>
      <c r="E257" s="807" t="s">
        <v>695</v>
      </c>
      <c r="F257" s="805" t="s">
        <v>341</v>
      </c>
      <c r="G257" s="808">
        <v>69950820</v>
      </c>
      <c r="H257" s="809">
        <v>99100</v>
      </c>
      <c r="I257" s="810"/>
      <c r="J257" s="810"/>
      <c r="K257" s="809">
        <v>99100</v>
      </c>
      <c r="L257" s="811" t="s">
        <v>714</v>
      </c>
      <c r="M257" s="812">
        <v>45352</v>
      </c>
      <c r="N257" s="812">
        <v>45352</v>
      </c>
    </row>
    <row r="258" spans="1:14" s="813" customFormat="1" ht="11.25" customHeight="1">
      <c r="A258" s="805" t="s">
        <v>665</v>
      </c>
      <c r="B258" s="805" t="s">
        <v>218</v>
      </c>
      <c r="C258" s="806" t="s">
        <v>575</v>
      </c>
      <c r="D258" s="805" t="s">
        <v>576</v>
      </c>
      <c r="E258" s="807" t="s">
        <v>695</v>
      </c>
      <c r="F258" s="805" t="s">
        <v>341</v>
      </c>
      <c r="G258" s="808">
        <v>70613373</v>
      </c>
      <c r="H258" s="809">
        <v>87600</v>
      </c>
      <c r="I258" s="810"/>
      <c r="J258" s="810"/>
      <c r="K258" s="809">
        <v>87600</v>
      </c>
      <c r="L258" s="811" t="s">
        <v>714</v>
      </c>
      <c r="M258" s="812">
        <v>45383</v>
      </c>
      <c r="N258" s="812">
        <v>45383</v>
      </c>
    </row>
    <row r="259" spans="1:14" s="813" customFormat="1" ht="11.25" customHeight="1">
      <c r="A259" s="805" t="s">
        <v>665</v>
      </c>
      <c r="B259" s="805" t="s">
        <v>218</v>
      </c>
      <c r="C259" s="806" t="s">
        <v>575</v>
      </c>
      <c r="D259" s="805" t="s">
        <v>576</v>
      </c>
      <c r="E259" s="807" t="s">
        <v>695</v>
      </c>
      <c r="F259" s="805" t="s">
        <v>341</v>
      </c>
      <c r="G259" s="808">
        <v>71337095</v>
      </c>
      <c r="H259" s="809">
        <v>87600</v>
      </c>
      <c r="I259" s="810"/>
      <c r="J259" s="810"/>
      <c r="K259" s="809">
        <v>87600</v>
      </c>
      <c r="L259" s="811" t="s">
        <v>714</v>
      </c>
      <c r="M259" s="812">
        <v>45413</v>
      </c>
      <c r="N259" s="812">
        <v>45413</v>
      </c>
    </row>
    <row r="260" spans="1:14" s="813" customFormat="1" ht="11.25" customHeight="1">
      <c r="A260" s="805" t="s">
        <v>665</v>
      </c>
      <c r="B260" s="805" t="s">
        <v>218</v>
      </c>
      <c r="C260" s="806" t="s">
        <v>575</v>
      </c>
      <c r="D260" s="805" t="s">
        <v>576</v>
      </c>
      <c r="E260" s="807" t="s">
        <v>695</v>
      </c>
      <c r="F260" s="805" t="s">
        <v>341</v>
      </c>
      <c r="G260" s="808">
        <v>71911334</v>
      </c>
      <c r="H260" s="809">
        <v>87600</v>
      </c>
      <c r="I260" s="810"/>
      <c r="J260" s="810"/>
      <c r="K260" s="809">
        <v>87600</v>
      </c>
      <c r="L260" s="811" t="s">
        <v>714</v>
      </c>
      <c r="M260" s="812">
        <v>45444</v>
      </c>
      <c r="N260" s="812">
        <v>45444</v>
      </c>
    </row>
    <row r="261" spans="1:14" s="813" customFormat="1" ht="11.25" customHeight="1">
      <c r="A261" s="805" t="s">
        <v>665</v>
      </c>
      <c r="B261" s="805" t="s">
        <v>218</v>
      </c>
      <c r="C261" s="806" t="s">
        <v>575</v>
      </c>
      <c r="D261" s="805" t="s">
        <v>576</v>
      </c>
      <c r="E261" s="807" t="s">
        <v>695</v>
      </c>
      <c r="F261" s="805" t="s">
        <v>341</v>
      </c>
      <c r="G261" s="808">
        <v>73040719</v>
      </c>
      <c r="H261" s="809">
        <v>87600</v>
      </c>
      <c r="I261" s="810"/>
      <c r="J261" s="810"/>
      <c r="K261" s="809">
        <v>87600</v>
      </c>
      <c r="L261" s="811" t="s">
        <v>714</v>
      </c>
      <c r="M261" s="812">
        <v>45474</v>
      </c>
      <c r="N261" s="812">
        <v>45474</v>
      </c>
    </row>
    <row r="262" spans="1:14" s="813" customFormat="1" ht="11.25" customHeight="1">
      <c r="A262" s="805" t="s">
        <v>665</v>
      </c>
      <c r="B262" s="805" t="s">
        <v>218</v>
      </c>
      <c r="C262" s="806" t="s">
        <v>575</v>
      </c>
      <c r="D262" s="805" t="s">
        <v>576</v>
      </c>
      <c r="E262" s="807" t="s">
        <v>695</v>
      </c>
      <c r="F262" s="805" t="s">
        <v>341</v>
      </c>
      <c r="G262" s="808">
        <v>73040719</v>
      </c>
      <c r="H262" s="809">
        <v>87600</v>
      </c>
      <c r="I262" s="810"/>
      <c r="J262" s="810"/>
      <c r="K262" s="809">
        <v>87600</v>
      </c>
      <c r="L262" s="811" t="s">
        <v>714</v>
      </c>
      <c r="M262" s="812">
        <v>45505</v>
      </c>
      <c r="N262" s="812">
        <v>45505</v>
      </c>
    </row>
    <row r="263" spans="1:14" s="813" customFormat="1" ht="11.25" customHeight="1">
      <c r="A263" s="805" t="s">
        <v>665</v>
      </c>
      <c r="B263" s="805" t="s">
        <v>218</v>
      </c>
      <c r="C263" s="806" t="s">
        <v>575</v>
      </c>
      <c r="D263" s="805" t="s">
        <v>576</v>
      </c>
      <c r="E263" s="807" t="s">
        <v>695</v>
      </c>
      <c r="F263" s="805" t="s">
        <v>341</v>
      </c>
      <c r="G263" s="808">
        <v>73636962</v>
      </c>
      <c r="H263" s="809">
        <v>25800</v>
      </c>
      <c r="I263" s="810"/>
      <c r="J263" s="810"/>
      <c r="K263" s="809">
        <v>25800</v>
      </c>
      <c r="L263" s="811" t="s">
        <v>714</v>
      </c>
      <c r="M263" s="812">
        <v>45536</v>
      </c>
      <c r="N263" s="812">
        <v>45536</v>
      </c>
    </row>
    <row r="264" spans="1:14" s="813" customFormat="1" ht="11.25" customHeight="1">
      <c r="A264" s="805" t="s">
        <v>665</v>
      </c>
      <c r="B264" s="805" t="s">
        <v>218</v>
      </c>
      <c r="C264" s="806" t="s">
        <v>575</v>
      </c>
      <c r="D264" s="805" t="s">
        <v>576</v>
      </c>
      <c r="E264" s="807" t="s">
        <v>695</v>
      </c>
      <c r="F264" s="805" t="s">
        <v>341</v>
      </c>
      <c r="G264" s="808">
        <v>74377999</v>
      </c>
      <c r="H264" s="809">
        <v>25800</v>
      </c>
      <c r="I264" s="810"/>
      <c r="J264" s="810"/>
      <c r="K264" s="809">
        <v>25800</v>
      </c>
      <c r="L264" s="811" t="s">
        <v>714</v>
      </c>
      <c r="M264" s="812">
        <v>45566</v>
      </c>
      <c r="N264" s="812">
        <v>45566</v>
      </c>
    </row>
    <row r="265" spans="1:14" s="813" customFormat="1" ht="11.25" customHeight="1">
      <c r="A265" s="805" t="s">
        <v>665</v>
      </c>
      <c r="B265" s="805" t="s">
        <v>218</v>
      </c>
      <c r="C265" s="806" t="s">
        <v>575</v>
      </c>
      <c r="D265" s="805" t="s">
        <v>576</v>
      </c>
      <c r="E265" s="807" t="s">
        <v>695</v>
      </c>
      <c r="F265" s="805" t="s">
        <v>341</v>
      </c>
      <c r="G265" s="808">
        <v>74911741</v>
      </c>
      <c r="H265" s="809">
        <v>25800</v>
      </c>
      <c r="I265" s="810"/>
      <c r="J265" s="810"/>
      <c r="K265" s="809">
        <v>25800</v>
      </c>
      <c r="L265" s="811" t="s">
        <v>714</v>
      </c>
      <c r="M265" s="812">
        <v>45597</v>
      </c>
      <c r="N265" s="812">
        <v>45597</v>
      </c>
    </row>
    <row r="266" spans="1:14" s="822" customFormat="1" ht="11.25" customHeight="1">
      <c r="A266" s="814" t="s">
        <v>665</v>
      </c>
      <c r="B266" s="814" t="s">
        <v>216</v>
      </c>
      <c r="C266" s="815" t="s">
        <v>572</v>
      </c>
      <c r="D266" s="814" t="s">
        <v>574</v>
      </c>
      <c r="E266" s="816" t="s">
        <v>694</v>
      </c>
      <c r="F266" s="814" t="s">
        <v>341</v>
      </c>
      <c r="G266" s="817">
        <v>66628556</v>
      </c>
      <c r="H266" s="818">
        <v>64000</v>
      </c>
      <c r="I266" s="819"/>
      <c r="J266" s="819"/>
      <c r="K266" s="818">
        <v>64000</v>
      </c>
      <c r="L266" s="820" t="s">
        <v>714</v>
      </c>
      <c r="M266" s="821">
        <v>44958</v>
      </c>
      <c r="N266" s="821">
        <v>44958</v>
      </c>
    </row>
    <row r="267" spans="1:14" s="831" customFormat="1" ht="11.25" customHeight="1">
      <c r="A267" s="823" t="s">
        <v>665</v>
      </c>
      <c r="B267" s="823" t="s">
        <v>249</v>
      </c>
      <c r="C267" s="824" t="s">
        <v>593</v>
      </c>
      <c r="D267" s="823" t="s">
        <v>595</v>
      </c>
      <c r="E267" s="825" t="s">
        <v>695</v>
      </c>
      <c r="F267" s="823" t="s">
        <v>341</v>
      </c>
      <c r="G267" s="826">
        <v>62797223</v>
      </c>
      <c r="H267" s="827">
        <v>1794600</v>
      </c>
      <c r="I267" s="828"/>
      <c r="J267" s="828"/>
      <c r="K267" s="827">
        <v>1794600</v>
      </c>
      <c r="L267" s="829" t="s">
        <v>714</v>
      </c>
      <c r="M267" s="830">
        <v>44986</v>
      </c>
      <c r="N267" s="830">
        <v>44986</v>
      </c>
    </row>
    <row r="268" spans="1:14" s="831" customFormat="1" ht="11.25" customHeight="1">
      <c r="A268" s="823" t="s">
        <v>665</v>
      </c>
      <c r="B268" s="823" t="s">
        <v>249</v>
      </c>
      <c r="C268" s="824" t="s">
        <v>593</v>
      </c>
      <c r="D268" s="823" t="s">
        <v>595</v>
      </c>
      <c r="E268" s="825" t="s">
        <v>695</v>
      </c>
      <c r="F268" s="823" t="s">
        <v>341</v>
      </c>
      <c r="G268" s="826">
        <v>63233565</v>
      </c>
      <c r="H268" s="827">
        <v>1794600</v>
      </c>
      <c r="I268" s="828"/>
      <c r="J268" s="828"/>
      <c r="K268" s="827">
        <v>1794600</v>
      </c>
      <c r="L268" s="829" t="s">
        <v>714</v>
      </c>
      <c r="M268" s="830">
        <v>45017</v>
      </c>
      <c r="N268" s="830">
        <v>45017</v>
      </c>
    </row>
    <row r="269" spans="1:14" s="831" customFormat="1" ht="11.25" customHeight="1">
      <c r="A269" s="823" t="s">
        <v>665</v>
      </c>
      <c r="B269" s="823" t="s">
        <v>249</v>
      </c>
      <c r="C269" s="824" t="s">
        <v>593</v>
      </c>
      <c r="D269" s="823" t="s">
        <v>595</v>
      </c>
      <c r="E269" s="825" t="s">
        <v>695</v>
      </c>
      <c r="F269" s="823" t="s">
        <v>341</v>
      </c>
      <c r="G269" s="826">
        <v>63919380</v>
      </c>
      <c r="H269" s="827">
        <v>1794600</v>
      </c>
      <c r="I269" s="828"/>
      <c r="J269" s="828"/>
      <c r="K269" s="827">
        <v>1794600</v>
      </c>
      <c r="L269" s="829" t="s">
        <v>714</v>
      </c>
      <c r="M269" s="830">
        <v>45047</v>
      </c>
      <c r="N269" s="830">
        <v>45047</v>
      </c>
    </row>
    <row r="270" spans="1:14" s="831" customFormat="1" ht="11.25" customHeight="1">
      <c r="A270" s="823" t="s">
        <v>665</v>
      </c>
      <c r="B270" s="823" t="s">
        <v>249</v>
      </c>
      <c r="C270" s="824" t="s">
        <v>593</v>
      </c>
      <c r="D270" s="823" t="s">
        <v>595</v>
      </c>
      <c r="E270" s="825" t="s">
        <v>695</v>
      </c>
      <c r="F270" s="823" t="s">
        <v>341</v>
      </c>
      <c r="G270" s="826">
        <v>64636209</v>
      </c>
      <c r="H270" s="827">
        <v>1794600</v>
      </c>
      <c r="I270" s="828"/>
      <c r="J270" s="828"/>
      <c r="K270" s="827">
        <v>1794600</v>
      </c>
      <c r="L270" s="829" t="s">
        <v>714</v>
      </c>
      <c r="M270" s="830">
        <v>45078</v>
      </c>
      <c r="N270" s="830">
        <v>45078</v>
      </c>
    </row>
    <row r="271" spans="1:14" s="656" customFormat="1" ht="11.25" customHeight="1">
      <c r="A271" s="832" t="s">
        <v>665</v>
      </c>
      <c r="B271" s="832" t="s">
        <v>251</v>
      </c>
      <c r="C271" s="833" t="s">
        <v>596</v>
      </c>
      <c r="D271" s="832" t="s">
        <v>598</v>
      </c>
      <c r="E271" s="650" t="s">
        <v>694</v>
      </c>
      <c r="F271" s="832" t="s">
        <v>341</v>
      </c>
      <c r="G271" s="645">
        <v>66628556</v>
      </c>
      <c r="H271" s="644">
        <v>256000</v>
      </c>
      <c r="I271" s="646"/>
      <c r="J271" s="646"/>
      <c r="K271" s="644">
        <v>256000</v>
      </c>
      <c r="L271" s="647" t="s">
        <v>714</v>
      </c>
      <c r="M271" s="648">
        <v>44958</v>
      </c>
      <c r="N271" s="648">
        <v>44958</v>
      </c>
    </row>
    <row r="272" spans="1:14" s="842" customFormat="1" ht="11.25" customHeight="1">
      <c r="A272" s="834" t="s">
        <v>665</v>
      </c>
      <c r="B272" s="834" t="s">
        <v>253</v>
      </c>
      <c r="C272" s="835">
        <v>890903938</v>
      </c>
      <c r="D272" s="834" t="s">
        <v>443</v>
      </c>
      <c r="E272" s="836" t="s">
        <v>695</v>
      </c>
      <c r="F272" s="834" t="s">
        <v>341</v>
      </c>
      <c r="G272" s="837" t="s">
        <v>1095</v>
      </c>
      <c r="H272" s="838">
        <v>4500000</v>
      </c>
      <c r="I272" s="839"/>
      <c r="J272" s="839"/>
      <c r="K272" s="838">
        <v>4500000</v>
      </c>
      <c r="L272" s="840" t="s">
        <v>714</v>
      </c>
      <c r="M272" s="841">
        <v>44910</v>
      </c>
      <c r="N272" s="841">
        <v>44910</v>
      </c>
    </row>
    <row r="273" spans="1:14" s="842" customFormat="1" ht="11.25" customHeight="1">
      <c r="A273" s="834" t="s">
        <v>665</v>
      </c>
      <c r="B273" s="834" t="s">
        <v>253</v>
      </c>
      <c r="C273" s="835">
        <v>890903938</v>
      </c>
      <c r="D273" s="834" t="s">
        <v>443</v>
      </c>
      <c r="E273" s="836" t="s">
        <v>695</v>
      </c>
      <c r="F273" s="834" t="s">
        <v>341</v>
      </c>
      <c r="G273" s="837" t="s">
        <v>1273</v>
      </c>
      <c r="H273" s="838">
        <v>4500000</v>
      </c>
      <c r="I273" s="839"/>
      <c r="J273" s="839"/>
      <c r="K273" s="838">
        <v>4500000</v>
      </c>
      <c r="L273" s="840" t="s">
        <v>714</v>
      </c>
      <c r="M273" s="841">
        <v>44918</v>
      </c>
      <c r="N273" s="841">
        <v>44918</v>
      </c>
    </row>
    <row r="274" spans="1:14" s="842" customFormat="1" ht="11.25" customHeight="1">
      <c r="A274" s="834" t="s">
        <v>665</v>
      </c>
      <c r="B274" s="834" t="s">
        <v>253</v>
      </c>
      <c r="C274" s="835">
        <v>890903938</v>
      </c>
      <c r="D274" s="834" t="s">
        <v>443</v>
      </c>
      <c r="E274" s="836" t="s">
        <v>695</v>
      </c>
      <c r="F274" s="834" t="s">
        <v>341</v>
      </c>
      <c r="G274" s="837" t="s">
        <v>1159</v>
      </c>
      <c r="H274" s="838">
        <v>4500000</v>
      </c>
      <c r="I274" s="839"/>
      <c r="J274" s="839"/>
      <c r="K274" s="838">
        <v>4500000</v>
      </c>
      <c r="L274" s="840" t="s">
        <v>714</v>
      </c>
      <c r="M274" s="841">
        <v>44939</v>
      </c>
      <c r="N274" s="841">
        <v>44939</v>
      </c>
    </row>
    <row r="275" spans="1:14" s="842" customFormat="1" ht="11.25" customHeight="1">
      <c r="A275" s="834" t="s">
        <v>665</v>
      </c>
      <c r="B275" s="834" t="s">
        <v>253</v>
      </c>
      <c r="C275" s="835">
        <v>890903938</v>
      </c>
      <c r="D275" s="834" t="s">
        <v>443</v>
      </c>
      <c r="E275" s="836" t="s">
        <v>695</v>
      </c>
      <c r="F275" s="834" t="s">
        <v>341</v>
      </c>
      <c r="G275" s="837" t="s">
        <v>1160</v>
      </c>
      <c r="H275" s="838">
        <v>4500000</v>
      </c>
      <c r="I275" s="839"/>
      <c r="J275" s="839"/>
      <c r="K275" s="838">
        <v>4500000</v>
      </c>
      <c r="L275" s="840" t="s">
        <v>714</v>
      </c>
      <c r="M275" s="841">
        <v>44956</v>
      </c>
      <c r="N275" s="841">
        <v>44956</v>
      </c>
    </row>
    <row r="276" spans="1:14" s="842" customFormat="1" ht="11.25" customHeight="1">
      <c r="A276" s="834" t="s">
        <v>665</v>
      </c>
      <c r="B276" s="834" t="s">
        <v>253</v>
      </c>
      <c r="C276" s="835">
        <v>890903938</v>
      </c>
      <c r="D276" s="834" t="s">
        <v>443</v>
      </c>
      <c r="E276" s="836" t="s">
        <v>695</v>
      </c>
      <c r="F276" s="834" t="s">
        <v>341</v>
      </c>
      <c r="G276" s="837" t="s">
        <v>1274</v>
      </c>
      <c r="H276" s="838">
        <v>4500000</v>
      </c>
      <c r="I276" s="839"/>
      <c r="J276" s="839"/>
      <c r="K276" s="838">
        <v>4500000</v>
      </c>
      <c r="L276" s="840" t="s">
        <v>714</v>
      </c>
      <c r="M276" s="841">
        <v>44971</v>
      </c>
      <c r="N276" s="841">
        <v>44971</v>
      </c>
    </row>
    <row r="277" spans="1:14" s="842" customFormat="1" ht="11.25" customHeight="1">
      <c r="A277" s="834" t="s">
        <v>665</v>
      </c>
      <c r="B277" s="834" t="s">
        <v>253</v>
      </c>
      <c r="C277" s="835">
        <v>890903938</v>
      </c>
      <c r="D277" s="834" t="s">
        <v>443</v>
      </c>
      <c r="E277" s="836" t="s">
        <v>695</v>
      </c>
      <c r="F277" s="834" t="s">
        <v>341</v>
      </c>
      <c r="G277" s="837" t="s">
        <v>1275</v>
      </c>
      <c r="H277" s="838">
        <v>4500000</v>
      </c>
      <c r="I277" s="839"/>
      <c r="J277" s="839"/>
      <c r="K277" s="838">
        <v>4500000</v>
      </c>
      <c r="L277" s="840" t="s">
        <v>714</v>
      </c>
      <c r="M277" s="841">
        <v>44985</v>
      </c>
      <c r="N277" s="841">
        <v>44985</v>
      </c>
    </row>
    <row r="278" spans="1:14" s="842" customFormat="1" ht="11.25" customHeight="1">
      <c r="A278" s="834" t="s">
        <v>665</v>
      </c>
      <c r="B278" s="834" t="s">
        <v>253</v>
      </c>
      <c r="C278" s="835">
        <v>890903938</v>
      </c>
      <c r="D278" s="834" t="s">
        <v>443</v>
      </c>
      <c r="E278" s="836" t="s">
        <v>695</v>
      </c>
      <c r="F278" s="834" t="s">
        <v>341</v>
      </c>
      <c r="G278" s="837" t="s">
        <v>801</v>
      </c>
      <c r="H278" s="838">
        <v>4500000</v>
      </c>
      <c r="I278" s="839"/>
      <c r="J278" s="839"/>
      <c r="K278" s="838">
        <v>4500000</v>
      </c>
      <c r="L278" s="840" t="s">
        <v>714</v>
      </c>
      <c r="M278" s="841">
        <v>44999</v>
      </c>
      <c r="N278" s="841">
        <v>44999</v>
      </c>
    </row>
    <row r="279" spans="1:14" s="842" customFormat="1" ht="11.25" customHeight="1">
      <c r="A279" s="834" t="s">
        <v>665</v>
      </c>
      <c r="B279" s="834" t="s">
        <v>253</v>
      </c>
      <c r="C279" s="835">
        <v>890903938</v>
      </c>
      <c r="D279" s="834" t="s">
        <v>443</v>
      </c>
      <c r="E279" s="836" t="s">
        <v>695</v>
      </c>
      <c r="F279" s="834" t="s">
        <v>341</v>
      </c>
      <c r="G279" s="837" t="s">
        <v>1179</v>
      </c>
      <c r="H279" s="838">
        <v>4500000</v>
      </c>
      <c r="I279" s="839"/>
      <c r="J279" s="839"/>
      <c r="K279" s="838">
        <v>4500000</v>
      </c>
      <c r="L279" s="840" t="s">
        <v>714</v>
      </c>
      <c r="M279" s="841">
        <v>45014</v>
      </c>
      <c r="N279" s="841">
        <v>45014</v>
      </c>
    </row>
    <row r="280" spans="1:14" s="721" customFormat="1" ht="11.25" customHeight="1">
      <c r="A280" s="713" t="s">
        <v>665</v>
      </c>
      <c r="B280" s="713" t="s">
        <v>682</v>
      </c>
      <c r="C280" s="714" t="s">
        <v>586</v>
      </c>
      <c r="D280" s="713" t="s">
        <v>587</v>
      </c>
      <c r="E280" s="715" t="s">
        <v>694</v>
      </c>
      <c r="F280" s="713" t="s">
        <v>341</v>
      </c>
      <c r="G280" s="843">
        <v>66628556</v>
      </c>
      <c r="H280" s="717">
        <v>352000</v>
      </c>
      <c r="I280" s="718"/>
      <c r="J280" s="718"/>
      <c r="K280" s="717">
        <v>352000</v>
      </c>
      <c r="L280" s="719" t="s">
        <v>714</v>
      </c>
      <c r="M280" s="844">
        <v>44958</v>
      </c>
      <c r="N280" s="844">
        <v>44958</v>
      </c>
    </row>
    <row r="281" spans="1:14" s="721" customFormat="1" ht="11.25" customHeight="1">
      <c r="A281" s="713" t="s">
        <v>665</v>
      </c>
      <c r="B281" s="713" t="s">
        <v>682</v>
      </c>
      <c r="C281" s="714" t="s">
        <v>586</v>
      </c>
      <c r="D281" s="713" t="s">
        <v>587</v>
      </c>
      <c r="E281" s="715" t="s">
        <v>694</v>
      </c>
      <c r="F281" s="713" t="s">
        <v>341</v>
      </c>
      <c r="G281" s="843">
        <v>62797251</v>
      </c>
      <c r="H281" s="717">
        <v>352000</v>
      </c>
      <c r="I281" s="718"/>
      <c r="J281" s="718"/>
      <c r="K281" s="717">
        <v>352000</v>
      </c>
      <c r="L281" s="719" t="s">
        <v>714</v>
      </c>
      <c r="M281" s="844">
        <v>44986</v>
      </c>
      <c r="N281" s="844">
        <v>44986</v>
      </c>
    </row>
    <row r="282" spans="1:14" s="721" customFormat="1" ht="11.25" customHeight="1">
      <c r="A282" s="713" t="s">
        <v>665</v>
      </c>
      <c r="B282" s="713" t="s">
        <v>682</v>
      </c>
      <c r="C282" s="714" t="s">
        <v>586</v>
      </c>
      <c r="D282" s="713" t="s">
        <v>587</v>
      </c>
      <c r="E282" s="715" t="s">
        <v>694</v>
      </c>
      <c r="F282" s="713" t="s">
        <v>341</v>
      </c>
      <c r="G282" s="843">
        <v>63233562</v>
      </c>
      <c r="H282" s="717">
        <v>352000</v>
      </c>
      <c r="I282" s="718"/>
      <c r="J282" s="718"/>
      <c r="K282" s="717">
        <v>352000</v>
      </c>
      <c r="L282" s="719" t="s">
        <v>714</v>
      </c>
      <c r="M282" s="844">
        <v>45017</v>
      </c>
      <c r="N282" s="844">
        <v>45017</v>
      </c>
    </row>
    <row r="283" spans="1:14" s="721" customFormat="1" ht="11.25" customHeight="1">
      <c r="A283" s="713" t="s">
        <v>665</v>
      </c>
      <c r="B283" s="713" t="s">
        <v>682</v>
      </c>
      <c r="C283" s="714" t="s">
        <v>586</v>
      </c>
      <c r="D283" s="713" t="s">
        <v>587</v>
      </c>
      <c r="E283" s="715" t="s">
        <v>694</v>
      </c>
      <c r="F283" s="713" t="s">
        <v>341</v>
      </c>
      <c r="G283" s="843">
        <v>63919375</v>
      </c>
      <c r="H283" s="717">
        <v>352000</v>
      </c>
      <c r="I283" s="718"/>
      <c r="J283" s="718"/>
      <c r="K283" s="717">
        <v>352000</v>
      </c>
      <c r="L283" s="719" t="s">
        <v>714</v>
      </c>
      <c r="M283" s="844">
        <v>45047</v>
      </c>
      <c r="N283" s="844">
        <v>45047</v>
      </c>
    </row>
    <row r="284" spans="1:14" s="721" customFormat="1" ht="11.25" customHeight="1">
      <c r="A284" s="713" t="s">
        <v>665</v>
      </c>
      <c r="B284" s="713" t="s">
        <v>682</v>
      </c>
      <c r="C284" s="714" t="s">
        <v>586</v>
      </c>
      <c r="D284" s="713" t="s">
        <v>587</v>
      </c>
      <c r="E284" s="715" t="s">
        <v>694</v>
      </c>
      <c r="F284" s="713" t="s">
        <v>341</v>
      </c>
      <c r="G284" s="843">
        <v>64637406</v>
      </c>
      <c r="H284" s="717">
        <v>352100</v>
      </c>
      <c r="I284" s="718"/>
      <c r="J284" s="718"/>
      <c r="K284" s="717">
        <v>352100</v>
      </c>
      <c r="L284" s="719" t="s">
        <v>714</v>
      </c>
      <c r="M284" s="844">
        <v>45078</v>
      </c>
      <c r="N284" s="844">
        <v>45078</v>
      </c>
    </row>
    <row r="285" spans="1:14" s="721" customFormat="1" ht="11.25" customHeight="1">
      <c r="A285" s="713" t="s">
        <v>665</v>
      </c>
      <c r="B285" s="713" t="s">
        <v>682</v>
      </c>
      <c r="C285" s="714" t="s">
        <v>586</v>
      </c>
      <c r="D285" s="713" t="s">
        <v>587</v>
      </c>
      <c r="E285" s="715" t="s">
        <v>694</v>
      </c>
      <c r="F285" s="713" t="s">
        <v>341</v>
      </c>
      <c r="G285" s="843">
        <v>66641331</v>
      </c>
      <c r="H285" s="717">
        <v>352000</v>
      </c>
      <c r="I285" s="718"/>
      <c r="J285" s="718"/>
      <c r="K285" s="717">
        <v>352000</v>
      </c>
      <c r="L285" s="719" t="s">
        <v>714</v>
      </c>
      <c r="M285" s="844">
        <v>45108</v>
      </c>
      <c r="N285" s="844">
        <v>45108</v>
      </c>
    </row>
    <row r="286" spans="1:14" s="721" customFormat="1" ht="11.25" customHeight="1">
      <c r="A286" s="713" t="s">
        <v>665</v>
      </c>
      <c r="B286" s="713" t="s">
        <v>682</v>
      </c>
      <c r="C286" s="714" t="s">
        <v>586</v>
      </c>
      <c r="D286" s="713" t="s">
        <v>587</v>
      </c>
      <c r="E286" s="715" t="s">
        <v>694</v>
      </c>
      <c r="F286" s="713" t="s">
        <v>341</v>
      </c>
      <c r="G286" s="843">
        <v>66641914</v>
      </c>
      <c r="H286" s="717">
        <v>352000</v>
      </c>
      <c r="I286" s="718"/>
      <c r="J286" s="718"/>
      <c r="K286" s="717">
        <v>352000</v>
      </c>
      <c r="L286" s="719" t="s">
        <v>714</v>
      </c>
      <c r="M286" s="844">
        <v>45139</v>
      </c>
      <c r="N286" s="844">
        <v>45139</v>
      </c>
    </row>
    <row r="287" spans="1:14" s="721" customFormat="1" ht="11.25" customHeight="1">
      <c r="A287" s="713" t="s">
        <v>665</v>
      </c>
      <c r="B287" s="713" t="s">
        <v>682</v>
      </c>
      <c r="C287" s="714" t="s">
        <v>586</v>
      </c>
      <c r="D287" s="713" t="s">
        <v>587</v>
      </c>
      <c r="E287" s="715" t="s">
        <v>694</v>
      </c>
      <c r="F287" s="713" t="s">
        <v>341</v>
      </c>
      <c r="G287" s="843">
        <v>66642130</v>
      </c>
      <c r="H287" s="717">
        <v>352000</v>
      </c>
      <c r="I287" s="718"/>
      <c r="J287" s="718"/>
      <c r="K287" s="717">
        <v>352000</v>
      </c>
      <c r="L287" s="719" t="s">
        <v>714</v>
      </c>
      <c r="M287" s="844">
        <v>45170</v>
      </c>
      <c r="N287" s="844">
        <v>45170</v>
      </c>
    </row>
    <row r="288" spans="1:14" s="721" customFormat="1" ht="11.25" customHeight="1">
      <c r="A288" s="713" t="s">
        <v>665</v>
      </c>
      <c r="B288" s="713" t="s">
        <v>682</v>
      </c>
      <c r="C288" s="714" t="s">
        <v>586</v>
      </c>
      <c r="D288" s="713" t="s">
        <v>587</v>
      </c>
      <c r="E288" s="715" t="s">
        <v>694</v>
      </c>
      <c r="F288" s="713" t="s">
        <v>341</v>
      </c>
      <c r="G288" s="843">
        <v>67096887</v>
      </c>
      <c r="H288" s="717">
        <v>352000</v>
      </c>
      <c r="I288" s="718"/>
      <c r="J288" s="718"/>
      <c r="K288" s="717">
        <v>352000</v>
      </c>
      <c r="L288" s="719" t="s">
        <v>714</v>
      </c>
      <c r="M288" s="844">
        <v>45200</v>
      </c>
      <c r="N288" s="844">
        <v>45200</v>
      </c>
    </row>
    <row r="289" spans="1:14" s="721" customFormat="1" ht="11.25" customHeight="1">
      <c r="A289" s="713" t="s">
        <v>665</v>
      </c>
      <c r="B289" s="713" t="s">
        <v>682</v>
      </c>
      <c r="C289" s="714" t="s">
        <v>586</v>
      </c>
      <c r="D289" s="713" t="s">
        <v>587</v>
      </c>
      <c r="E289" s="715" t="s">
        <v>694</v>
      </c>
      <c r="F289" s="713" t="s">
        <v>341</v>
      </c>
      <c r="G289" s="843">
        <v>67748811</v>
      </c>
      <c r="H289" s="717">
        <v>352000</v>
      </c>
      <c r="I289" s="718"/>
      <c r="J289" s="718"/>
      <c r="K289" s="717">
        <v>352000</v>
      </c>
      <c r="L289" s="719" t="s">
        <v>714</v>
      </c>
      <c r="M289" s="844">
        <v>45231</v>
      </c>
      <c r="N289" s="844">
        <v>45231</v>
      </c>
    </row>
    <row r="290" spans="1:14" s="721" customFormat="1" ht="11.25" customHeight="1">
      <c r="A290" s="713" t="s">
        <v>665</v>
      </c>
      <c r="B290" s="713" t="s">
        <v>682</v>
      </c>
      <c r="C290" s="714" t="s">
        <v>586</v>
      </c>
      <c r="D290" s="713" t="s">
        <v>587</v>
      </c>
      <c r="E290" s="715" t="s">
        <v>694</v>
      </c>
      <c r="F290" s="713" t="s">
        <v>341</v>
      </c>
      <c r="G290" s="843">
        <v>68316105</v>
      </c>
      <c r="H290" s="717">
        <v>352000</v>
      </c>
      <c r="I290" s="718"/>
      <c r="J290" s="718"/>
      <c r="K290" s="717">
        <v>352000</v>
      </c>
      <c r="L290" s="719" t="s">
        <v>714</v>
      </c>
      <c r="M290" s="844">
        <v>45261</v>
      </c>
      <c r="N290" s="844">
        <v>45261</v>
      </c>
    </row>
    <row r="291" spans="1:14" s="721" customFormat="1" ht="11.25" customHeight="1">
      <c r="A291" s="713" t="s">
        <v>665</v>
      </c>
      <c r="B291" s="713" t="s">
        <v>682</v>
      </c>
      <c r="C291" s="714" t="s">
        <v>586</v>
      </c>
      <c r="D291" s="713" t="s">
        <v>587</v>
      </c>
      <c r="E291" s="715" t="s">
        <v>694</v>
      </c>
      <c r="F291" s="713" t="s">
        <v>341</v>
      </c>
      <c r="G291" s="843">
        <v>68962664</v>
      </c>
      <c r="H291" s="717">
        <v>352000</v>
      </c>
      <c r="I291" s="718"/>
      <c r="J291" s="718"/>
      <c r="K291" s="717">
        <v>352000</v>
      </c>
      <c r="L291" s="719" t="s">
        <v>714</v>
      </c>
      <c r="M291" s="844">
        <v>45292</v>
      </c>
      <c r="N291" s="844">
        <v>45292</v>
      </c>
    </row>
    <row r="292" spans="1:14" s="721" customFormat="1" ht="11.25" customHeight="1">
      <c r="A292" s="713" t="s">
        <v>665</v>
      </c>
      <c r="B292" s="713" t="s">
        <v>682</v>
      </c>
      <c r="C292" s="714" t="s">
        <v>586</v>
      </c>
      <c r="D292" s="713" t="s">
        <v>587</v>
      </c>
      <c r="E292" s="715" t="s">
        <v>694</v>
      </c>
      <c r="F292" s="713" t="s">
        <v>341</v>
      </c>
      <c r="G292" s="843">
        <v>69423570</v>
      </c>
      <c r="H292" s="717">
        <v>352000</v>
      </c>
      <c r="I292" s="718"/>
      <c r="J292" s="718"/>
      <c r="K292" s="717">
        <v>352000</v>
      </c>
      <c r="L292" s="719" t="s">
        <v>714</v>
      </c>
      <c r="M292" s="844">
        <v>45323</v>
      </c>
      <c r="N292" s="844">
        <v>45323</v>
      </c>
    </row>
    <row r="293" spans="1:14" s="721" customFormat="1" ht="11.25" customHeight="1">
      <c r="A293" s="713" t="s">
        <v>665</v>
      </c>
      <c r="B293" s="713" t="s">
        <v>682</v>
      </c>
      <c r="C293" s="714" t="s">
        <v>586</v>
      </c>
      <c r="D293" s="713" t="s">
        <v>587</v>
      </c>
      <c r="E293" s="715" t="s">
        <v>694</v>
      </c>
      <c r="F293" s="713" t="s">
        <v>341</v>
      </c>
      <c r="G293" s="843">
        <v>69950820</v>
      </c>
      <c r="H293" s="717">
        <v>352000</v>
      </c>
      <c r="I293" s="718"/>
      <c r="J293" s="718"/>
      <c r="K293" s="717">
        <v>352000</v>
      </c>
      <c r="L293" s="719" t="s">
        <v>714</v>
      </c>
      <c r="M293" s="844">
        <v>45352</v>
      </c>
      <c r="N293" s="844">
        <v>45352</v>
      </c>
    </row>
    <row r="294" spans="1:14" ht="11.25" customHeight="1">
      <c r="A294" s="177"/>
      <c r="B294" s="112"/>
      <c r="C294" s="148"/>
      <c r="D294" s="112"/>
      <c r="E294" s="107"/>
      <c r="F294" s="112"/>
      <c r="G294" s="495"/>
      <c r="H294" s="159"/>
      <c r="I294" s="108"/>
      <c r="J294" s="108"/>
      <c r="K294" s="114"/>
      <c r="L294" s="565"/>
      <c r="M294" s="610"/>
      <c r="N294" s="610"/>
    </row>
    <row r="295" spans="1:14" s="116" customFormat="1" ht="11.25" customHeight="1">
      <c r="A295" s="429" t="s">
        <v>621</v>
      </c>
      <c r="B295" s="119"/>
      <c r="C295" s="150"/>
      <c r="D295" s="119"/>
      <c r="E295" s="120"/>
      <c r="F295" s="431"/>
      <c r="G295" s="496"/>
      <c r="H295" s="160">
        <f>SUM(H4:H293)</f>
        <v>1956620739.2400002</v>
      </c>
      <c r="I295" s="121"/>
      <c r="J295" s="121"/>
      <c r="K295" s="160">
        <f>SUM(K4:K293)</f>
        <v>1967880439.2400002</v>
      </c>
      <c r="L295" s="566"/>
      <c r="M295" s="611"/>
      <c r="N295" s="611"/>
    </row>
    <row r="296" spans="1:14" ht="11.25" customHeight="1">
      <c r="A296" s="112"/>
      <c r="B296" s="112"/>
      <c r="C296" s="148"/>
      <c r="D296" s="112"/>
      <c r="E296" s="107"/>
      <c r="F296" s="112"/>
      <c r="G296" s="494"/>
      <c r="H296" s="159"/>
      <c r="I296" s="108"/>
      <c r="J296" s="108"/>
      <c r="K296" s="114"/>
      <c r="L296" s="565"/>
      <c r="M296" s="610"/>
      <c r="N296" s="610"/>
    </row>
    <row r="297" spans="1:14" ht="11.25" customHeight="1">
      <c r="A297" s="112" t="s">
        <v>665</v>
      </c>
      <c r="B297" s="112" t="s">
        <v>321</v>
      </c>
      <c r="C297" s="148" t="s">
        <v>624</v>
      </c>
      <c r="D297" s="112" t="s">
        <v>523</v>
      </c>
      <c r="E297" s="145" t="s">
        <v>695</v>
      </c>
      <c r="F297" s="112" t="s">
        <v>1277</v>
      </c>
      <c r="G297" s="846" t="s">
        <v>1315</v>
      </c>
      <c r="H297" s="159">
        <v>42063000</v>
      </c>
      <c r="I297" s="159">
        <v>12596214.285714285</v>
      </c>
      <c r="J297" s="159">
        <v>20847928.571428571</v>
      </c>
      <c r="K297" s="159">
        <f t="shared" ref="K297:K334" si="0">+H297+I297+J297</f>
        <v>75507142.857142851</v>
      </c>
      <c r="L297" s="188" t="s">
        <v>714</v>
      </c>
      <c r="M297" s="845">
        <v>44763</v>
      </c>
      <c r="N297" s="845">
        <v>45626</v>
      </c>
    </row>
    <row r="298" spans="1:14" ht="11.25" customHeight="1">
      <c r="A298" s="112" t="s">
        <v>665</v>
      </c>
      <c r="B298" s="112" t="s">
        <v>321</v>
      </c>
      <c r="C298" s="148" t="s">
        <v>624</v>
      </c>
      <c r="D298" s="112" t="s">
        <v>523</v>
      </c>
      <c r="E298" s="145" t="s">
        <v>695</v>
      </c>
      <c r="F298" s="112" t="s">
        <v>1277</v>
      </c>
      <c r="G298" s="846" t="s">
        <v>1314</v>
      </c>
      <c r="H298" s="159">
        <v>42269000</v>
      </c>
      <c r="I298" s="159">
        <v>12596214.285714285</v>
      </c>
      <c r="J298" s="159">
        <v>20847928.571428571</v>
      </c>
      <c r="K298" s="159">
        <f t="shared" si="0"/>
        <v>75713142.857142851</v>
      </c>
      <c r="L298" s="188" t="s">
        <v>714</v>
      </c>
      <c r="M298" s="845">
        <v>44795</v>
      </c>
      <c r="N298" s="845">
        <v>45626</v>
      </c>
    </row>
    <row r="299" spans="1:14" ht="11.25" customHeight="1">
      <c r="A299" s="112" t="s">
        <v>665</v>
      </c>
      <c r="B299" s="112" t="s">
        <v>321</v>
      </c>
      <c r="C299" s="148" t="s">
        <v>624</v>
      </c>
      <c r="D299" s="112" t="s">
        <v>523</v>
      </c>
      <c r="E299" s="145" t="s">
        <v>695</v>
      </c>
      <c r="F299" s="112" t="s">
        <v>1277</v>
      </c>
      <c r="G299" s="846" t="s">
        <v>1313</v>
      </c>
      <c r="H299" s="159">
        <v>43465000</v>
      </c>
      <c r="I299" s="159">
        <v>12596214.285714285</v>
      </c>
      <c r="J299" s="159">
        <v>20847928.571428571</v>
      </c>
      <c r="K299" s="159">
        <f t="shared" si="0"/>
        <v>76909142.857142851</v>
      </c>
      <c r="L299" s="188" t="s">
        <v>714</v>
      </c>
      <c r="M299" s="845">
        <v>44823</v>
      </c>
      <c r="N299" s="845">
        <v>45626</v>
      </c>
    </row>
    <row r="300" spans="1:14" ht="11.25" customHeight="1">
      <c r="A300" s="112" t="s">
        <v>665</v>
      </c>
      <c r="B300" s="112" t="s">
        <v>321</v>
      </c>
      <c r="C300" s="148" t="s">
        <v>624</v>
      </c>
      <c r="D300" s="112" t="s">
        <v>523</v>
      </c>
      <c r="E300" s="145" t="s">
        <v>695</v>
      </c>
      <c r="F300" s="112" t="s">
        <v>1277</v>
      </c>
      <c r="G300" s="846" t="s">
        <v>1312</v>
      </c>
      <c r="H300" s="159">
        <v>42951000</v>
      </c>
      <c r="I300" s="159">
        <v>12596214.285714285</v>
      </c>
      <c r="J300" s="159">
        <v>20847928.571428571</v>
      </c>
      <c r="K300" s="159">
        <f t="shared" si="0"/>
        <v>76395142.857142851</v>
      </c>
      <c r="L300" s="188" t="s">
        <v>714</v>
      </c>
      <c r="M300" s="845">
        <v>44854</v>
      </c>
      <c r="N300" s="845">
        <v>45626</v>
      </c>
    </row>
    <row r="301" spans="1:14" ht="11.25" customHeight="1">
      <c r="A301" s="112" t="s">
        <v>665</v>
      </c>
      <c r="B301" s="112" t="s">
        <v>321</v>
      </c>
      <c r="C301" s="148" t="s">
        <v>624</v>
      </c>
      <c r="D301" s="112" t="s">
        <v>523</v>
      </c>
      <c r="E301" s="145" t="s">
        <v>695</v>
      </c>
      <c r="F301" s="112" t="s">
        <v>1277</v>
      </c>
      <c r="G301" s="846" t="s">
        <v>1311</v>
      </c>
      <c r="H301" s="159">
        <v>42793000</v>
      </c>
      <c r="I301" s="159">
        <v>12596214.285714285</v>
      </c>
      <c r="J301" s="159">
        <v>20847928.571428571</v>
      </c>
      <c r="K301" s="159">
        <f t="shared" si="0"/>
        <v>76237142.857142851</v>
      </c>
      <c r="L301" s="188" t="s">
        <v>714</v>
      </c>
      <c r="M301" s="845">
        <v>44887</v>
      </c>
      <c r="N301" s="845">
        <v>45626</v>
      </c>
    </row>
    <row r="302" spans="1:14" ht="11.25" customHeight="1">
      <c r="A302" s="112" t="s">
        <v>665</v>
      </c>
      <c r="B302" s="112" t="s">
        <v>321</v>
      </c>
      <c r="C302" s="148" t="s">
        <v>624</v>
      </c>
      <c r="D302" s="112" t="s">
        <v>523</v>
      </c>
      <c r="E302" s="145" t="s">
        <v>695</v>
      </c>
      <c r="F302" s="112" t="s">
        <v>1277</v>
      </c>
      <c r="G302" s="846" t="s">
        <v>1310</v>
      </c>
      <c r="H302" s="159">
        <v>15001000</v>
      </c>
      <c r="I302" s="159">
        <v>12596214.285714285</v>
      </c>
      <c r="J302" s="159">
        <v>20847928.571428571</v>
      </c>
      <c r="K302" s="159">
        <f t="shared" si="0"/>
        <v>48445142.857142851</v>
      </c>
      <c r="L302" s="188" t="s">
        <v>714</v>
      </c>
      <c r="M302" s="845">
        <v>44917</v>
      </c>
      <c r="N302" s="845">
        <v>45626</v>
      </c>
    </row>
    <row r="303" spans="1:14" ht="11.25" customHeight="1">
      <c r="A303" s="112" t="s">
        <v>665</v>
      </c>
      <c r="B303" s="112" t="s">
        <v>321</v>
      </c>
      <c r="C303" s="148" t="s">
        <v>624</v>
      </c>
      <c r="D303" s="112" t="s">
        <v>523</v>
      </c>
      <c r="E303" s="145" t="s">
        <v>695</v>
      </c>
      <c r="F303" s="112" t="s">
        <v>1277</v>
      </c>
      <c r="G303" s="846" t="s">
        <v>1309</v>
      </c>
      <c r="H303" s="159">
        <v>25262000</v>
      </c>
      <c r="I303" s="159">
        <v>12596214.285714285</v>
      </c>
      <c r="J303" s="159">
        <v>20847928.571428571</v>
      </c>
      <c r="K303" s="159">
        <f t="shared" si="0"/>
        <v>58706142.857142851</v>
      </c>
      <c r="L303" s="188" t="s">
        <v>714</v>
      </c>
      <c r="M303" s="845">
        <v>44949</v>
      </c>
      <c r="N303" s="845">
        <v>45626</v>
      </c>
    </row>
    <row r="304" spans="1:14" ht="11.25" customHeight="1">
      <c r="A304" s="112" t="s">
        <v>665</v>
      </c>
      <c r="B304" s="112" t="s">
        <v>321</v>
      </c>
      <c r="C304" s="148" t="s">
        <v>624</v>
      </c>
      <c r="D304" s="112" t="s">
        <v>523</v>
      </c>
      <c r="E304" s="145" t="s">
        <v>695</v>
      </c>
      <c r="F304" s="112" t="s">
        <v>1277</v>
      </c>
      <c r="G304" s="846" t="s">
        <v>1308</v>
      </c>
      <c r="H304" s="159">
        <v>8258000</v>
      </c>
      <c r="I304" s="159">
        <v>3590000</v>
      </c>
      <c r="J304" s="159">
        <v>8258000</v>
      </c>
      <c r="K304" s="159">
        <f t="shared" si="0"/>
        <v>20106000</v>
      </c>
      <c r="L304" s="188" t="s">
        <v>714</v>
      </c>
      <c r="M304" s="845">
        <v>44974</v>
      </c>
      <c r="N304" s="845">
        <v>45626</v>
      </c>
    </row>
    <row r="305" spans="1:14" ht="11.25" customHeight="1">
      <c r="A305" s="112" t="s">
        <v>665</v>
      </c>
      <c r="B305" s="112" t="s">
        <v>321</v>
      </c>
      <c r="C305" s="148" t="s">
        <v>624</v>
      </c>
      <c r="D305" s="112" t="s">
        <v>523</v>
      </c>
      <c r="E305" s="145" t="s">
        <v>695</v>
      </c>
      <c r="F305" s="112" t="s">
        <v>1277</v>
      </c>
      <c r="G305" s="846" t="s">
        <v>1307</v>
      </c>
      <c r="H305" s="159">
        <v>8323000</v>
      </c>
      <c r="I305" s="159">
        <v>3447000</v>
      </c>
      <c r="J305" s="159">
        <v>7907000</v>
      </c>
      <c r="K305" s="159">
        <f t="shared" si="0"/>
        <v>19677000</v>
      </c>
      <c r="L305" s="188" t="s">
        <v>714</v>
      </c>
      <c r="M305" s="845">
        <v>45002</v>
      </c>
      <c r="N305" s="845">
        <v>45626</v>
      </c>
    </row>
    <row r="306" spans="1:14" ht="11.25" customHeight="1">
      <c r="A306" s="112" t="s">
        <v>665</v>
      </c>
      <c r="B306" s="112" t="s">
        <v>321</v>
      </c>
      <c r="C306" s="148" t="s">
        <v>624</v>
      </c>
      <c r="D306" s="112" t="s">
        <v>523</v>
      </c>
      <c r="E306" s="145" t="s">
        <v>695</v>
      </c>
      <c r="F306" s="112" t="s">
        <v>1277</v>
      </c>
      <c r="G306" s="846" t="s">
        <v>1306</v>
      </c>
      <c r="H306" s="159">
        <v>8708000</v>
      </c>
      <c r="I306" s="159">
        <v>3389000</v>
      </c>
      <c r="J306" s="159">
        <v>7837000</v>
      </c>
      <c r="K306" s="159">
        <f t="shared" si="0"/>
        <v>19934000</v>
      </c>
      <c r="L306" s="188" t="s">
        <v>714</v>
      </c>
      <c r="M306" s="845">
        <v>45036</v>
      </c>
      <c r="N306" s="845">
        <v>45626</v>
      </c>
    </row>
    <row r="307" spans="1:14" ht="11.25" customHeight="1">
      <c r="A307" s="112" t="s">
        <v>665</v>
      </c>
      <c r="B307" s="112" t="s">
        <v>321</v>
      </c>
      <c r="C307" s="148" t="s">
        <v>624</v>
      </c>
      <c r="D307" s="112" t="s">
        <v>523</v>
      </c>
      <c r="E307" s="145" t="s">
        <v>695</v>
      </c>
      <c r="F307" s="112" t="s">
        <v>1277</v>
      </c>
      <c r="G307" s="846" t="s">
        <v>1305</v>
      </c>
      <c r="H307" s="159">
        <v>9160000</v>
      </c>
      <c r="I307" s="159">
        <v>3369000</v>
      </c>
      <c r="J307" s="159">
        <v>7786000</v>
      </c>
      <c r="K307" s="159">
        <f t="shared" si="0"/>
        <v>20315000</v>
      </c>
      <c r="L307" s="188" t="s">
        <v>714</v>
      </c>
      <c r="M307" s="845">
        <v>45065</v>
      </c>
      <c r="N307" s="845">
        <v>45626</v>
      </c>
    </row>
    <row r="308" spans="1:14" ht="11.25" customHeight="1">
      <c r="A308" s="112" t="s">
        <v>665</v>
      </c>
      <c r="B308" s="112" t="s">
        <v>321</v>
      </c>
      <c r="C308" s="148" t="s">
        <v>624</v>
      </c>
      <c r="D308" s="112" t="s">
        <v>523</v>
      </c>
      <c r="E308" s="145" t="s">
        <v>695</v>
      </c>
      <c r="F308" s="112" t="s">
        <v>1277</v>
      </c>
      <c r="G308" s="846" t="s">
        <v>1304</v>
      </c>
      <c r="H308" s="159">
        <v>9286000</v>
      </c>
      <c r="I308" s="159">
        <v>3190000</v>
      </c>
      <c r="J308" s="159">
        <v>7429000</v>
      </c>
      <c r="K308" s="159">
        <f t="shared" si="0"/>
        <v>19905000</v>
      </c>
      <c r="L308" s="188" t="s">
        <v>714</v>
      </c>
      <c r="M308" s="845">
        <v>45098</v>
      </c>
      <c r="N308" s="845">
        <v>45626</v>
      </c>
    </row>
    <row r="309" spans="1:14" ht="11.25" customHeight="1">
      <c r="A309" s="112" t="s">
        <v>665</v>
      </c>
      <c r="B309" s="112" t="s">
        <v>321</v>
      </c>
      <c r="C309" s="148" t="s">
        <v>624</v>
      </c>
      <c r="D309" s="112" t="s">
        <v>523</v>
      </c>
      <c r="E309" s="145" t="s">
        <v>695</v>
      </c>
      <c r="F309" s="112" t="s">
        <v>1277</v>
      </c>
      <c r="G309" s="846" t="s">
        <v>1303</v>
      </c>
      <c r="H309" s="159">
        <v>17281000</v>
      </c>
      <c r="I309" s="159">
        <v>5581000</v>
      </c>
      <c r="J309" s="159">
        <v>12961000</v>
      </c>
      <c r="K309" s="159">
        <f t="shared" si="0"/>
        <v>35823000</v>
      </c>
      <c r="L309" s="188" t="s">
        <v>714</v>
      </c>
      <c r="M309" s="845">
        <v>45126</v>
      </c>
      <c r="N309" s="845">
        <v>45626</v>
      </c>
    </row>
    <row r="310" spans="1:14" ht="11.25" customHeight="1">
      <c r="A310" s="112" t="s">
        <v>665</v>
      </c>
      <c r="B310" s="112" t="s">
        <v>321</v>
      </c>
      <c r="C310" s="148" t="s">
        <v>624</v>
      </c>
      <c r="D310" s="112" t="s">
        <v>523</v>
      </c>
      <c r="E310" s="145" t="s">
        <v>695</v>
      </c>
      <c r="F310" s="112" t="s">
        <v>1277</v>
      </c>
      <c r="G310" s="846" t="s">
        <v>1302</v>
      </c>
      <c r="H310" s="159">
        <v>10976000</v>
      </c>
      <c r="I310" s="159">
        <v>3270000</v>
      </c>
      <c r="J310" s="159">
        <v>7683000</v>
      </c>
      <c r="K310" s="159">
        <f t="shared" si="0"/>
        <v>21929000</v>
      </c>
      <c r="L310" s="188" t="s">
        <v>714</v>
      </c>
      <c r="M310" s="845">
        <v>45160</v>
      </c>
      <c r="N310" s="845">
        <v>45626</v>
      </c>
    </row>
    <row r="311" spans="1:14" ht="11.25" customHeight="1">
      <c r="A311" s="112" t="s">
        <v>665</v>
      </c>
      <c r="B311" s="112" t="s">
        <v>321</v>
      </c>
      <c r="C311" s="148" t="s">
        <v>624</v>
      </c>
      <c r="D311" s="112" t="s">
        <v>523</v>
      </c>
      <c r="E311" s="145" t="s">
        <v>695</v>
      </c>
      <c r="F311" s="112" t="s">
        <v>1277</v>
      </c>
      <c r="G311" s="846" t="s">
        <v>1301</v>
      </c>
      <c r="H311" s="159">
        <v>14548000</v>
      </c>
      <c r="I311" s="159">
        <v>4035000</v>
      </c>
      <c r="J311" s="159">
        <v>9456000</v>
      </c>
      <c r="K311" s="159">
        <f t="shared" si="0"/>
        <v>28039000</v>
      </c>
      <c r="L311" s="188" t="s">
        <v>714</v>
      </c>
      <c r="M311" s="845">
        <v>45188</v>
      </c>
      <c r="N311" s="845">
        <v>45626</v>
      </c>
    </row>
    <row r="312" spans="1:14" ht="11.25" customHeight="1">
      <c r="A312" s="112" t="s">
        <v>665</v>
      </c>
      <c r="B312" s="112" t="s">
        <v>321</v>
      </c>
      <c r="C312" s="148" t="s">
        <v>624</v>
      </c>
      <c r="D312" s="112" t="s">
        <v>523</v>
      </c>
      <c r="E312" s="145" t="s">
        <v>695</v>
      </c>
      <c r="F312" s="112" t="s">
        <v>1277</v>
      </c>
      <c r="G312" s="846" t="s">
        <v>1300</v>
      </c>
      <c r="H312" s="159">
        <v>6399000</v>
      </c>
      <c r="I312" s="159">
        <v>1615000</v>
      </c>
      <c r="J312" s="159">
        <v>3839000</v>
      </c>
      <c r="K312" s="159">
        <f t="shared" si="0"/>
        <v>11853000</v>
      </c>
      <c r="L312" s="188" t="s">
        <v>714</v>
      </c>
      <c r="M312" s="845">
        <v>45222</v>
      </c>
      <c r="N312" s="845">
        <v>45626</v>
      </c>
    </row>
    <row r="313" spans="1:14" ht="11.25" customHeight="1">
      <c r="A313" s="112" t="s">
        <v>665</v>
      </c>
      <c r="B313" s="112" t="s">
        <v>321</v>
      </c>
      <c r="C313" s="148" t="s">
        <v>624</v>
      </c>
      <c r="D313" s="112" t="s">
        <v>523</v>
      </c>
      <c r="E313" s="145" t="s">
        <v>695</v>
      </c>
      <c r="F313" s="112" t="s">
        <v>1277</v>
      </c>
      <c r="G313" s="846" t="s">
        <v>1299</v>
      </c>
      <c r="H313" s="159">
        <v>6992000</v>
      </c>
      <c r="I313" s="159">
        <v>1615000</v>
      </c>
      <c r="J313" s="159">
        <v>3846000</v>
      </c>
      <c r="K313" s="159">
        <f t="shared" si="0"/>
        <v>12453000</v>
      </c>
      <c r="L313" s="188" t="s">
        <v>714</v>
      </c>
      <c r="M313" s="845">
        <v>45251</v>
      </c>
      <c r="N313" s="845">
        <v>45626</v>
      </c>
    </row>
    <row r="314" spans="1:14" ht="11.25" customHeight="1">
      <c r="A314" s="112" t="s">
        <v>665</v>
      </c>
      <c r="B314" s="112" t="s">
        <v>321</v>
      </c>
      <c r="C314" s="148" t="s">
        <v>624</v>
      </c>
      <c r="D314" s="112" t="s">
        <v>523</v>
      </c>
      <c r="E314" s="145" t="s">
        <v>695</v>
      </c>
      <c r="F314" s="112" t="s">
        <v>1277</v>
      </c>
      <c r="G314" s="846" t="s">
        <v>1298</v>
      </c>
      <c r="H314" s="159">
        <v>5137000</v>
      </c>
      <c r="I314" s="159">
        <v>1073000</v>
      </c>
      <c r="J314" s="159">
        <v>2569000</v>
      </c>
      <c r="K314" s="159">
        <f t="shared" si="0"/>
        <v>8779000</v>
      </c>
      <c r="L314" s="188" t="s">
        <v>714</v>
      </c>
      <c r="M314" s="845">
        <v>45281</v>
      </c>
      <c r="N314" s="845">
        <v>45626</v>
      </c>
    </row>
    <row r="315" spans="1:14" ht="11.25" customHeight="1">
      <c r="A315" s="112" t="s">
        <v>665</v>
      </c>
      <c r="B315" s="112" t="s">
        <v>321</v>
      </c>
      <c r="C315" s="148" t="s">
        <v>624</v>
      </c>
      <c r="D315" s="112" t="s">
        <v>523</v>
      </c>
      <c r="E315" s="145" t="s">
        <v>695</v>
      </c>
      <c r="F315" s="112" t="s">
        <v>1277</v>
      </c>
      <c r="G315" s="846" t="s">
        <v>1297</v>
      </c>
      <c r="H315" s="159">
        <v>6031000</v>
      </c>
      <c r="I315" s="159">
        <v>1118000</v>
      </c>
      <c r="J315" s="159">
        <v>2714000</v>
      </c>
      <c r="K315" s="159">
        <f t="shared" si="0"/>
        <v>9863000</v>
      </c>
      <c r="L315" s="188" t="s">
        <v>714</v>
      </c>
      <c r="M315" s="845">
        <v>45313</v>
      </c>
      <c r="N315" s="845">
        <v>45626</v>
      </c>
    </row>
    <row r="316" spans="1:14" ht="11.25" customHeight="1">
      <c r="A316" s="112" t="s">
        <v>665</v>
      </c>
      <c r="B316" s="112" t="s">
        <v>321</v>
      </c>
      <c r="C316" s="148" t="s">
        <v>624</v>
      </c>
      <c r="D316" s="112" t="s">
        <v>523</v>
      </c>
      <c r="E316" s="145" t="s">
        <v>695</v>
      </c>
      <c r="F316" s="112" t="s">
        <v>1277</v>
      </c>
      <c r="G316" s="846" t="s">
        <v>1296</v>
      </c>
      <c r="H316" s="159">
        <v>5837000</v>
      </c>
      <c r="I316" s="159">
        <v>953000</v>
      </c>
      <c r="J316" s="159">
        <v>2335000</v>
      </c>
      <c r="K316" s="159">
        <f t="shared" si="0"/>
        <v>9125000</v>
      </c>
      <c r="L316" s="188" t="s">
        <v>714</v>
      </c>
      <c r="M316" s="845">
        <v>45343</v>
      </c>
      <c r="N316" s="845">
        <v>45626</v>
      </c>
    </row>
    <row r="317" spans="1:14" ht="11.25" customHeight="1">
      <c r="A317" s="112" t="s">
        <v>665</v>
      </c>
      <c r="B317" s="112" t="s">
        <v>321</v>
      </c>
      <c r="C317" s="148" t="s">
        <v>624</v>
      </c>
      <c r="D317" s="112" t="s">
        <v>523</v>
      </c>
      <c r="E317" s="145" t="s">
        <v>695</v>
      </c>
      <c r="F317" s="112" t="s">
        <v>1277</v>
      </c>
      <c r="G317" s="846" t="s">
        <v>1295</v>
      </c>
      <c r="H317" s="159">
        <v>4247000</v>
      </c>
      <c r="I317" s="159">
        <v>603000</v>
      </c>
      <c r="J317" s="159">
        <v>1486000</v>
      </c>
      <c r="K317" s="159">
        <f t="shared" si="0"/>
        <v>6336000</v>
      </c>
      <c r="L317" s="188" t="s">
        <v>714</v>
      </c>
      <c r="M317" s="845">
        <v>45372</v>
      </c>
      <c r="N317" s="845">
        <v>45626</v>
      </c>
    </row>
    <row r="318" spans="1:14" ht="11.25" customHeight="1">
      <c r="A318" s="112" t="s">
        <v>665</v>
      </c>
      <c r="B318" s="112" t="s">
        <v>321</v>
      </c>
      <c r="C318" s="148" t="s">
        <v>624</v>
      </c>
      <c r="D318" s="112" t="s">
        <v>523</v>
      </c>
      <c r="E318" s="145" t="s">
        <v>695</v>
      </c>
      <c r="F318" s="112" t="s">
        <v>1277</v>
      </c>
      <c r="G318" s="846" t="s">
        <v>1294</v>
      </c>
      <c r="H318" s="159">
        <v>4877000</v>
      </c>
      <c r="I318" s="159">
        <v>588000</v>
      </c>
      <c r="J318" s="159">
        <v>1463000</v>
      </c>
      <c r="K318" s="159">
        <f t="shared" si="0"/>
        <v>6928000</v>
      </c>
      <c r="L318" s="188" t="s">
        <v>714</v>
      </c>
      <c r="M318" s="845">
        <v>45401</v>
      </c>
      <c r="N318" s="845">
        <v>45626</v>
      </c>
    </row>
    <row r="319" spans="1:14" ht="11.25" customHeight="1">
      <c r="A319" s="112" t="s">
        <v>665</v>
      </c>
      <c r="B319" s="112" t="s">
        <v>321</v>
      </c>
      <c r="C319" s="148" t="s">
        <v>624</v>
      </c>
      <c r="D319" s="112" t="s">
        <v>523</v>
      </c>
      <c r="E319" s="145" t="s">
        <v>695</v>
      </c>
      <c r="F319" s="112" t="s">
        <v>1277</v>
      </c>
      <c r="G319" s="846" t="s">
        <v>1293</v>
      </c>
      <c r="H319" s="159">
        <v>6230000</v>
      </c>
      <c r="I319" s="159">
        <v>596000</v>
      </c>
      <c r="J319" s="159">
        <v>1558000</v>
      </c>
      <c r="K319" s="159">
        <f t="shared" si="0"/>
        <v>8384000</v>
      </c>
      <c r="L319" s="188" t="s">
        <v>714</v>
      </c>
      <c r="M319" s="845">
        <v>45435</v>
      </c>
      <c r="N319" s="845">
        <v>45626</v>
      </c>
    </row>
    <row r="320" spans="1:14" ht="11.25" customHeight="1">
      <c r="A320" s="112" t="s">
        <v>665</v>
      </c>
      <c r="B320" s="112" t="s">
        <v>321</v>
      </c>
      <c r="C320" s="148" t="s">
        <v>624</v>
      </c>
      <c r="D320" s="112" t="s">
        <v>523</v>
      </c>
      <c r="E320" s="145" t="s">
        <v>695</v>
      </c>
      <c r="F320" s="112" t="s">
        <v>1277</v>
      </c>
      <c r="G320" s="846" t="s">
        <v>1292</v>
      </c>
      <c r="H320" s="159">
        <v>4827000</v>
      </c>
      <c r="I320" s="159">
        <v>344000</v>
      </c>
      <c r="J320" s="159">
        <v>965000</v>
      </c>
      <c r="K320" s="159">
        <f t="shared" si="0"/>
        <v>6136000</v>
      </c>
      <c r="L320" s="188" t="s">
        <v>714</v>
      </c>
      <c r="M320" s="845">
        <v>45468</v>
      </c>
      <c r="N320" s="845">
        <v>45626</v>
      </c>
    </row>
    <row r="321" spans="1:14" ht="11.25" customHeight="1">
      <c r="A321" s="112" t="s">
        <v>665</v>
      </c>
      <c r="B321" s="112" t="s">
        <v>321</v>
      </c>
      <c r="C321" s="148" t="s">
        <v>624</v>
      </c>
      <c r="D321" s="112" t="s">
        <v>523</v>
      </c>
      <c r="E321" s="145" t="s">
        <v>695</v>
      </c>
      <c r="F321" s="112" t="s">
        <v>1277</v>
      </c>
      <c r="G321" s="846" t="s">
        <v>1291</v>
      </c>
      <c r="H321" s="159">
        <v>4469000</v>
      </c>
      <c r="I321" s="159">
        <v>230000</v>
      </c>
      <c r="J321" s="159">
        <v>943000</v>
      </c>
      <c r="K321" s="159">
        <f t="shared" si="0"/>
        <v>5642000</v>
      </c>
      <c r="L321" s="188" t="s">
        <v>714</v>
      </c>
      <c r="M321" s="845">
        <v>45495</v>
      </c>
      <c r="N321" s="845">
        <v>45626</v>
      </c>
    </row>
    <row r="322" spans="1:14" ht="11.25" customHeight="1">
      <c r="A322" s="112" t="s">
        <v>665</v>
      </c>
      <c r="B322" s="112" t="s">
        <v>321</v>
      </c>
      <c r="C322" s="148" t="s">
        <v>624</v>
      </c>
      <c r="D322" s="112" t="s">
        <v>523</v>
      </c>
      <c r="E322" s="145" t="s">
        <v>695</v>
      </c>
      <c r="F322" s="112" t="s">
        <v>1277</v>
      </c>
      <c r="G322" s="846" t="s">
        <v>1290</v>
      </c>
      <c r="H322" s="159">
        <v>4435000</v>
      </c>
      <c r="I322" s="159">
        <v>2300000</v>
      </c>
      <c r="J322" s="159">
        <v>1300000</v>
      </c>
      <c r="K322" s="159">
        <f t="shared" si="0"/>
        <v>8035000</v>
      </c>
      <c r="L322" s="188" t="s">
        <v>714</v>
      </c>
      <c r="M322" s="845">
        <v>45527</v>
      </c>
      <c r="N322" s="845">
        <v>45626</v>
      </c>
    </row>
    <row r="323" spans="1:14" ht="11.25" customHeight="1">
      <c r="A323" s="112" t="s">
        <v>665</v>
      </c>
      <c r="B323" s="112" t="s">
        <v>321</v>
      </c>
      <c r="C323" s="148" t="s">
        <v>624</v>
      </c>
      <c r="D323" s="112" t="s">
        <v>523</v>
      </c>
      <c r="E323" s="145" t="s">
        <v>695</v>
      </c>
      <c r="F323" s="112" t="s">
        <v>1277</v>
      </c>
      <c r="G323" s="846" t="s">
        <v>1289</v>
      </c>
      <c r="H323" s="159">
        <v>4393000</v>
      </c>
      <c r="I323" s="159">
        <v>2300000</v>
      </c>
      <c r="J323" s="159">
        <v>1300000</v>
      </c>
      <c r="K323" s="159">
        <f t="shared" si="0"/>
        <v>7993000</v>
      </c>
      <c r="L323" s="188" t="s">
        <v>714</v>
      </c>
      <c r="M323" s="845">
        <v>45555</v>
      </c>
      <c r="N323" s="845">
        <v>45626</v>
      </c>
    </row>
    <row r="324" spans="1:14" ht="11.25" customHeight="1">
      <c r="A324" s="112" t="s">
        <v>665</v>
      </c>
      <c r="B324" s="112" t="s">
        <v>321</v>
      </c>
      <c r="C324" s="148" t="s">
        <v>624</v>
      </c>
      <c r="D324" s="112" t="s">
        <v>523</v>
      </c>
      <c r="E324" s="145" t="s">
        <v>695</v>
      </c>
      <c r="F324" s="112" t="s">
        <v>1277</v>
      </c>
      <c r="G324" s="846" t="s">
        <v>1288</v>
      </c>
      <c r="H324" s="159">
        <v>1963000</v>
      </c>
      <c r="I324" s="159">
        <v>2300000</v>
      </c>
      <c r="J324" s="159">
        <v>1300000</v>
      </c>
      <c r="K324" s="159">
        <f t="shared" si="0"/>
        <v>5563000</v>
      </c>
      <c r="L324" s="188" t="s">
        <v>714</v>
      </c>
      <c r="M324" s="845">
        <v>45587</v>
      </c>
      <c r="N324" s="845">
        <v>45626</v>
      </c>
    </row>
    <row r="325" spans="1:14" ht="11.25" customHeight="1">
      <c r="A325" s="112" t="s">
        <v>665</v>
      </c>
      <c r="B325" s="112" t="s">
        <v>321</v>
      </c>
      <c r="C325" s="148" t="s">
        <v>624</v>
      </c>
      <c r="D325" s="112" t="s">
        <v>523</v>
      </c>
      <c r="E325" s="145" t="s">
        <v>695</v>
      </c>
      <c r="F325" s="112" t="s">
        <v>1277</v>
      </c>
      <c r="G325" s="846" t="s">
        <v>1287</v>
      </c>
      <c r="H325" s="159">
        <v>4765000</v>
      </c>
      <c r="I325" s="159">
        <v>9010000</v>
      </c>
      <c r="J325" s="159">
        <v>1300000</v>
      </c>
      <c r="K325" s="159">
        <f t="shared" si="0"/>
        <v>15075000</v>
      </c>
      <c r="L325" s="188" t="s">
        <v>714</v>
      </c>
      <c r="M325" s="845">
        <v>44701</v>
      </c>
      <c r="N325" s="845">
        <v>45626</v>
      </c>
    </row>
    <row r="326" spans="1:14" ht="11.25" customHeight="1">
      <c r="A326" s="112" t="s">
        <v>665</v>
      </c>
      <c r="B326" s="112" t="s">
        <v>321</v>
      </c>
      <c r="C326" s="148" t="s">
        <v>624</v>
      </c>
      <c r="D326" s="112" t="s">
        <v>523</v>
      </c>
      <c r="E326" s="145" t="s">
        <v>695</v>
      </c>
      <c r="F326" s="112" t="s">
        <v>1277</v>
      </c>
      <c r="G326" s="846" t="s">
        <v>1286</v>
      </c>
      <c r="H326" s="159">
        <v>28947000</v>
      </c>
      <c r="I326" s="159">
        <v>9010000</v>
      </c>
      <c r="J326" s="159">
        <v>1300000</v>
      </c>
      <c r="K326" s="159">
        <f t="shared" si="0"/>
        <v>39257000</v>
      </c>
      <c r="L326" s="188" t="s">
        <v>714</v>
      </c>
      <c r="M326" s="845">
        <v>44763</v>
      </c>
      <c r="N326" s="845">
        <v>45626</v>
      </c>
    </row>
    <row r="327" spans="1:14" ht="11.25" customHeight="1">
      <c r="A327" s="112" t="s">
        <v>665</v>
      </c>
      <c r="B327" s="112" t="s">
        <v>321</v>
      </c>
      <c r="C327" s="148" t="s">
        <v>624</v>
      </c>
      <c r="D327" s="112" t="s">
        <v>523</v>
      </c>
      <c r="E327" s="145" t="s">
        <v>695</v>
      </c>
      <c r="F327" s="112" t="s">
        <v>1277</v>
      </c>
      <c r="G327" s="846" t="s">
        <v>1285</v>
      </c>
      <c r="H327" s="159">
        <v>27930000</v>
      </c>
      <c r="I327" s="159">
        <v>9010000</v>
      </c>
      <c r="J327" s="159">
        <v>1300000</v>
      </c>
      <c r="K327" s="159">
        <f t="shared" si="0"/>
        <v>38240000</v>
      </c>
      <c r="L327" s="188" t="s">
        <v>714</v>
      </c>
      <c r="M327" s="845">
        <v>44823</v>
      </c>
      <c r="N327" s="845">
        <v>45626</v>
      </c>
    </row>
    <row r="328" spans="1:14" ht="11.25" customHeight="1">
      <c r="A328" s="112" t="s">
        <v>665</v>
      </c>
      <c r="B328" s="112" t="s">
        <v>321</v>
      </c>
      <c r="C328" s="148" t="s">
        <v>624</v>
      </c>
      <c r="D328" s="112" t="s">
        <v>523</v>
      </c>
      <c r="E328" s="145" t="s">
        <v>695</v>
      </c>
      <c r="F328" s="112" t="s">
        <v>1277</v>
      </c>
      <c r="G328" s="846" t="s">
        <v>1284</v>
      </c>
      <c r="H328" s="159">
        <v>27352000</v>
      </c>
      <c r="I328" s="159">
        <v>9010000</v>
      </c>
      <c r="J328" s="159">
        <v>1300000</v>
      </c>
      <c r="K328" s="159">
        <f t="shared" si="0"/>
        <v>37662000</v>
      </c>
      <c r="L328" s="188" t="s">
        <v>714</v>
      </c>
      <c r="M328" s="845">
        <v>44887</v>
      </c>
      <c r="N328" s="845">
        <v>45626</v>
      </c>
    </row>
    <row r="329" spans="1:14" ht="11.25" customHeight="1">
      <c r="A329" s="112" t="s">
        <v>665</v>
      </c>
      <c r="B329" s="112" t="s">
        <v>321</v>
      </c>
      <c r="C329" s="148" t="s">
        <v>624</v>
      </c>
      <c r="D329" s="112" t="s">
        <v>523</v>
      </c>
      <c r="E329" s="145" t="s">
        <v>695</v>
      </c>
      <c r="F329" s="112" t="s">
        <v>1277</v>
      </c>
      <c r="G329" s="846" t="s">
        <v>1283</v>
      </c>
      <c r="H329" s="159">
        <v>24558000</v>
      </c>
      <c r="I329" s="159">
        <v>9010000</v>
      </c>
      <c r="J329" s="159">
        <v>1300000</v>
      </c>
      <c r="K329" s="159">
        <f t="shared" si="0"/>
        <v>34868000</v>
      </c>
      <c r="L329" s="188" t="s">
        <v>714</v>
      </c>
      <c r="M329" s="845">
        <v>44949</v>
      </c>
      <c r="N329" s="845">
        <v>45626</v>
      </c>
    </row>
    <row r="330" spans="1:14" ht="11.25" customHeight="1">
      <c r="A330" s="112" t="s">
        <v>665</v>
      </c>
      <c r="B330" s="112" t="s">
        <v>321</v>
      </c>
      <c r="C330" s="148" t="s">
        <v>624</v>
      </c>
      <c r="D330" s="112" t="s">
        <v>523</v>
      </c>
      <c r="E330" s="145" t="s">
        <v>695</v>
      </c>
      <c r="F330" s="112" t="s">
        <v>1277</v>
      </c>
      <c r="G330" s="846" t="s">
        <v>1282</v>
      </c>
      <c r="H330" s="159">
        <v>21696000</v>
      </c>
      <c r="I330" s="159">
        <v>7980000</v>
      </c>
      <c r="J330" s="159">
        <v>1300000</v>
      </c>
      <c r="K330" s="159">
        <f t="shared" si="0"/>
        <v>30976000</v>
      </c>
      <c r="L330" s="188" t="s">
        <v>714</v>
      </c>
      <c r="M330" s="845">
        <v>45065</v>
      </c>
      <c r="N330" s="845">
        <v>45626</v>
      </c>
    </row>
    <row r="331" spans="1:14" ht="11.25" customHeight="1">
      <c r="A331" s="112" t="s">
        <v>665</v>
      </c>
      <c r="B331" s="112" t="s">
        <v>321</v>
      </c>
      <c r="C331" s="148" t="s">
        <v>624</v>
      </c>
      <c r="D331" s="112" t="s">
        <v>523</v>
      </c>
      <c r="E331" s="145" t="s">
        <v>695</v>
      </c>
      <c r="F331" s="112" t="s">
        <v>1277</v>
      </c>
      <c r="G331" s="846" t="s">
        <v>1281</v>
      </c>
      <c r="H331" s="159">
        <v>75082000</v>
      </c>
      <c r="I331" s="159">
        <v>20822000</v>
      </c>
      <c r="J331" s="159">
        <v>1300000</v>
      </c>
      <c r="K331" s="159">
        <f t="shared" si="0"/>
        <v>97204000</v>
      </c>
      <c r="L331" s="188" t="s">
        <v>714</v>
      </c>
      <c r="M331" s="845">
        <v>45188</v>
      </c>
      <c r="N331" s="845">
        <v>45626</v>
      </c>
    </row>
    <row r="332" spans="1:14" ht="11.25" customHeight="1">
      <c r="A332" s="112" t="s">
        <v>665</v>
      </c>
      <c r="B332" s="112" t="s">
        <v>321</v>
      </c>
      <c r="C332" s="148" t="s">
        <v>624</v>
      </c>
      <c r="D332" s="112" t="s">
        <v>523</v>
      </c>
      <c r="E332" s="145" t="s">
        <v>695</v>
      </c>
      <c r="F332" s="112" t="s">
        <v>1277</v>
      </c>
      <c r="G332" s="846" t="s">
        <v>1280</v>
      </c>
      <c r="H332" s="159">
        <v>42545000</v>
      </c>
      <c r="I332" s="159">
        <v>7887000</v>
      </c>
      <c r="J332" s="159">
        <v>1300000</v>
      </c>
      <c r="K332" s="159">
        <f t="shared" si="0"/>
        <v>51732000</v>
      </c>
      <c r="L332" s="188" t="s">
        <v>714</v>
      </c>
      <c r="M332" s="845">
        <v>45313</v>
      </c>
      <c r="N332" s="845">
        <v>45626</v>
      </c>
    </row>
    <row r="333" spans="1:14" ht="11.25" customHeight="1">
      <c r="A333" s="112" t="s">
        <v>665</v>
      </c>
      <c r="B333" s="112" t="s">
        <v>321</v>
      </c>
      <c r="C333" s="148" t="s">
        <v>624</v>
      </c>
      <c r="D333" s="112" t="s">
        <v>523</v>
      </c>
      <c r="E333" s="145" t="s">
        <v>695</v>
      </c>
      <c r="F333" s="112" t="s">
        <v>1277</v>
      </c>
      <c r="G333" s="846" t="s">
        <v>1279</v>
      </c>
      <c r="H333" s="159">
        <v>21248000</v>
      </c>
      <c r="I333" s="159">
        <v>2032000</v>
      </c>
      <c r="J333" s="159">
        <v>1300000</v>
      </c>
      <c r="K333" s="159">
        <f t="shared" si="0"/>
        <v>24580000</v>
      </c>
      <c r="L333" s="188" t="s">
        <v>714</v>
      </c>
      <c r="M333" s="845">
        <v>45435</v>
      </c>
      <c r="N333" s="845">
        <v>45626</v>
      </c>
    </row>
    <row r="334" spans="1:14" ht="11.25" customHeight="1">
      <c r="A334" s="112" t="s">
        <v>665</v>
      </c>
      <c r="B334" s="112" t="s">
        <v>321</v>
      </c>
      <c r="C334" s="148" t="s">
        <v>624</v>
      </c>
      <c r="D334" s="112" t="s">
        <v>523</v>
      </c>
      <c r="E334" s="145" t="s">
        <v>695</v>
      </c>
      <c r="F334" s="112" t="s">
        <v>1277</v>
      </c>
      <c r="G334" s="846" t="s">
        <v>1278</v>
      </c>
      <c r="H334" s="159">
        <v>3308000</v>
      </c>
      <c r="I334" s="159">
        <v>25000</v>
      </c>
      <c r="J334" s="159">
        <v>1300000</v>
      </c>
      <c r="K334" s="159">
        <f t="shared" si="0"/>
        <v>4633000</v>
      </c>
      <c r="L334" s="188" t="s">
        <v>714</v>
      </c>
      <c r="M334" s="845">
        <v>45555</v>
      </c>
      <c r="N334" s="845">
        <v>45626</v>
      </c>
    </row>
    <row r="335" spans="1:14" ht="11.25" customHeight="1">
      <c r="A335" s="112" t="s">
        <v>665</v>
      </c>
      <c r="B335" s="65" t="s">
        <v>644</v>
      </c>
      <c r="C335" s="148" t="s">
        <v>645</v>
      </c>
      <c r="D335" s="112" t="s">
        <v>473</v>
      </c>
      <c r="E335" s="145" t="s">
        <v>695</v>
      </c>
      <c r="F335" s="112" t="s">
        <v>1277</v>
      </c>
      <c r="G335" s="846">
        <v>645274</v>
      </c>
      <c r="H335" s="159">
        <v>4747000</v>
      </c>
      <c r="I335" s="159">
        <v>0</v>
      </c>
      <c r="J335" s="159">
        <v>0</v>
      </c>
      <c r="K335" s="159">
        <v>4747000</v>
      </c>
      <c r="L335" s="188" t="s">
        <v>714</v>
      </c>
      <c r="M335" s="845">
        <v>44926</v>
      </c>
      <c r="N335" s="845">
        <v>45626</v>
      </c>
    </row>
    <row r="336" spans="1:14" ht="11.25" customHeight="1">
      <c r="A336" s="112" t="s">
        <v>665</v>
      </c>
      <c r="B336" s="65" t="s">
        <v>644</v>
      </c>
      <c r="C336" s="148" t="s">
        <v>645</v>
      </c>
      <c r="D336" s="112" t="s">
        <v>473</v>
      </c>
      <c r="E336" s="145" t="s">
        <v>695</v>
      </c>
      <c r="F336" s="112" t="s">
        <v>1277</v>
      </c>
      <c r="G336" s="846">
        <v>2584371</v>
      </c>
      <c r="H336" s="159">
        <v>1800000</v>
      </c>
      <c r="I336" s="159">
        <v>0</v>
      </c>
      <c r="J336" s="159">
        <v>0</v>
      </c>
      <c r="K336" s="159">
        <f t="shared" ref="K336:K341" si="1">+H336+I336+J336</f>
        <v>1800000</v>
      </c>
      <c r="L336" s="188" t="s">
        <v>714</v>
      </c>
      <c r="M336" s="845">
        <v>45187</v>
      </c>
      <c r="N336" s="845">
        <v>45626</v>
      </c>
    </row>
    <row r="337" spans="1:14" ht="11.25" customHeight="1">
      <c r="A337" s="112" t="s">
        <v>665</v>
      </c>
      <c r="B337" s="65" t="s">
        <v>644</v>
      </c>
      <c r="C337" s="148" t="s">
        <v>645</v>
      </c>
      <c r="D337" s="112" t="s">
        <v>473</v>
      </c>
      <c r="E337" s="145" t="s">
        <v>695</v>
      </c>
      <c r="F337" s="112" t="s">
        <v>1277</v>
      </c>
      <c r="G337" s="846">
        <v>2598448</v>
      </c>
      <c r="H337" s="159">
        <v>1758000</v>
      </c>
      <c r="I337" s="159">
        <v>0</v>
      </c>
      <c r="J337" s="159">
        <v>0</v>
      </c>
      <c r="K337" s="159">
        <f t="shared" si="1"/>
        <v>1758000</v>
      </c>
      <c r="L337" s="188" t="s">
        <v>714</v>
      </c>
      <c r="M337" s="845">
        <v>45247</v>
      </c>
      <c r="N337" s="845">
        <v>45626</v>
      </c>
    </row>
    <row r="338" spans="1:14" ht="11.25" customHeight="1">
      <c r="A338" s="112" t="s">
        <v>665</v>
      </c>
      <c r="B338" s="65" t="s">
        <v>644</v>
      </c>
      <c r="C338" s="148" t="s">
        <v>645</v>
      </c>
      <c r="D338" s="112" t="s">
        <v>473</v>
      </c>
      <c r="E338" s="145" t="s">
        <v>695</v>
      </c>
      <c r="F338" s="112" t="s">
        <v>1277</v>
      </c>
      <c r="G338" s="846">
        <v>2607241</v>
      </c>
      <c r="H338" s="159">
        <v>979000</v>
      </c>
      <c r="I338" s="159">
        <v>0</v>
      </c>
      <c r="J338" s="159">
        <v>0</v>
      </c>
      <c r="K338" s="159">
        <f t="shared" si="1"/>
        <v>979000</v>
      </c>
      <c r="L338" s="188" t="s">
        <v>714</v>
      </c>
      <c r="M338" s="845">
        <v>45282</v>
      </c>
      <c r="N338" s="845">
        <v>45626</v>
      </c>
    </row>
    <row r="339" spans="1:14" ht="11.25" customHeight="1">
      <c r="A339" s="112" t="s">
        <v>665</v>
      </c>
      <c r="B339" s="65" t="s">
        <v>644</v>
      </c>
      <c r="C339" s="148" t="s">
        <v>645</v>
      </c>
      <c r="D339" s="112" t="s">
        <v>473</v>
      </c>
      <c r="E339" s="145" t="s">
        <v>695</v>
      </c>
      <c r="F339" s="112" t="s">
        <v>1277</v>
      </c>
      <c r="G339" s="846">
        <v>2637747</v>
      </c>
      <c r="H339" s="159">
        <v>1079000</v>
      </c>
      <c r="I339" s="159">
        <v>0</v>
      </c>
      <c r="J339" s="159">
        <v>0</v>
      </c>
      <c r="K339" s="159">
        <f t="shared" si="1"/>
        <v>1079000</v>
      </c>
      <c r="L339" s="188" t="s">
        <v>714</v>
      </c>
      <c r="M339" s="845">
        <v>45365</v>
      </c>
      <c r="N339" s="845">
        <v>45626</v>
      </c>
    </row>
    <row r="340" spans="1:14" ht="11.25" customHeight="1">
      <c r="A340" s="112" t="s">
        <v>665</v>
      </c>
      <c r="B340" s="65" t="s">
        <v>644</v>
      </c>
      <c r="C340" s="148" t="s">
        <v>645</v>
      </c>
      <c r="D340" s="112" t="s">
        <v>473</v>
      </c>
      <c r="E340" s="145" t="s">
        <v>695</v>
      </c>
      <c r="F340" s="112" t="s">
        <v>1277</v>
      </c>
      <c r="G340" s="846">
        <v>2745898</v>
      </c>
      <c r="H340" s="159">
        <v>226000</v>
      </c>
      <c r="I340" s="159">
        <v>0</v>
      </c>
      <c r="J340" s="159">
        <v>0</v>
      </c>
      <c r="K340" s="159">
        <f t="shared" si="1"/>
        <v>226000</v>
      </c>
      <c r="L340" s="188" t="s">
        <v>714</v>
      </c>
      <c r="M340" s="845">
        <v>45432</v>
      </c>
      <c r="N340" s="845">
        <v>45626</v>
      </c>
    </row>
    <row r="341" spans="1:14" ht="11.25" customHeight="1">
      <c r="A341" s="112" t="s">
        <v>665</v>
      </c>
      <c r="B341" s="65" t="s">
        <v>644</v>
      </c>
      <c r="C341" s="148" t="s">
        <v>645</v>
      </c>
      <c r="D341" s="112" t="s">
        <v>473</v>
      </c>
      <c r="E341" s="145" t="s">
        <v>695</v>
      </c>
      <c r="F341" s="112" t="s">
        <v>1277</v>
      </c>
      <c r="G341" s="846">
        <v>2806218</v>
      </c>
      <c r="H341" s="159">
        <v>198000</v>
      </c>
      <c r="I341" s="159">
        <v>0</v>
      </c>
      <c r="J341" s="159">
        <v>0</v>
      </c>
      <c r="K341" s="159">
        <f t="shared" si="1"/>
        <v>198000</v>
      </c>
      <c r="L341" s="188" t="s">
        <v>714</v>
      </c>
      <c r="M341" s="845">
        <v>45554</v>
      </c>
      <c r="N341" s="845">
        <v>45626</v>
      </c>
    </row>
    <row r="342" spans="1:14" s="116" customFormat="1" ht="11.25" customHeight="1">
      <c r="A342" s="429" t="s">
        <v>627</v>
      </c>
      <c r="B342" s="126"/>
      <c r="C342" s="151"/>
      <c r="D342" s="126"/>
      <c r="E342" s="127"/>
      <c r="F342" s="430"/>
      <c r="G342" s="497"/>
      <c r="H342" s="161">
        <f>SUM(H297:H341)</f>
        <v>694399000</v>
      </c>
      <c r="I342" s="161">
        <f>SUM(I297:I341)</f>
        <v>217475500</v>
      </c>
      <c r="J342" s="161">
        <f>SUM(J297:J341)</f>
        <v>253870500</v>
      </c>
      <c r="K342" s="161">
        <f>SUM(K297:K341)</f>
        <v>1165745000</v>
      </c>
      <c r="L342" s="567"/>
      <c r="M342" s="611"/>
      <c r="N342" s="611"/>
    </row>
    <row r="343" spans="1:14" s="116" customFormat="1" ht="11.25" customHeight="1">
      <c r="A343" s="428" t="s">
        <v>666</v>
      </c>
      <c r="B343" s="136"/>
      <c r="C343" s="150"/>
      <c r="D343" s="136"/>
      <c r="E343" s="137"/>
      <c r="F343" s="428"/>
      <c r="G343" s="498"/>
      <c r="H343" s="162">
        <f>+H342+H295</f>
        <v>2651019739.2400002</v>
      </c>
      <c r="I343" s="162">
        <f>+I342+I295</f>
        <v>217475500</v>
      </c>
      <c r="J343" s="162">
        <f>+J342+J295</f>
        <v>253870500</v>
      </c>
      <c r="K343" s="162">
        <f>+K342+K295</f>
        <v>3133625439.2400002</v>
      </c>
      <c r="L343" s="568"/>
      <c r="M343" s="611"/>
      <c r="N343" s="611"/>
    </row>
    <row r="344" spans="1:14" s="116" customFormat="1" ht="11.25" customHeight="1">
      <c r="A344" s="131"/>
      <c r="B344" s="131"/>
      <c r="C344" s="152"/>
      <c r="D344" s="131"/>
      <c r="E344" s="132"/>
      <c r="F344" s="131"/>
      <c r="G344" s="499"/>
      <c r="H344" s="163"/>
      <c r="I344" s="133"/>
      <c r="J344" s="133"/>
      <c r="K344" s="125"/>
      <c r="L344" s="191"/>
      <c r="M344" s="612"/>
      <c r="N344" s="612"/>
    </row>
    <row r="345" spans="1:14" s="115" customFormat="1" ht="11" customHeight="1">
      <c r="A345" s="428" t="s">
        <v>732</v>
      </c>
      <c r="B345" s="428"/>
      <c r="C345" s="428"/>
      <c r="D345" s="428"/>
      <c r="E345" s="428"/>
      <c r="F345" s="428"/>
      <c r="G345" s="500"/>
      <c r="H345" s="428"/>
      <c r="I345" s="428"/>
      <c r="J345" s="428"/>
      <c r="K345" s="428"/>
      <c r="L345" s="426"/>
      <c r="M345" s="609"/>
      <c r="N345" s="609"/>
    </row>
    <row r="346" spans="1:14" s="113" customFormat="1" ht="27.75" customHeight="1">
      <c r="A346" s="143" t="s">
        <v>323</v>
      </c>
      <c r="B346" s="143" t="s">
        <v>325</v>
      </c>
      <c r="C346" s="149" t="s">
        <v>326</v>
      </c>
      <c r="D346" s="143" t="s">
        <v>327</v>
      </c>
      <c r="E346" s="144" t="s">
        <v>664</v>
      </c>
      <c r="F346" s="143" t="s">
        <v>324</v>
      </c>
      <c r="G346" s="492" t="s">
        <v>724</v>
      </c>
      <c r="H346" s="157" t="s">
        <v>328</v>
      </c>
      <c r="I346" s="143" t="s">
        <v>329</v>
      </c>
      <c r="J346" s="143" t="s">
        <v>330</v>
      </c>
      <c r="K346" s="143" t="s">
        <v>331</v>
      </c>
      <c r="L346" s="564" t="s">
        <v>332</v>
      </c>
      <c r="M346" s="608"/>
      <c r="N346" s="608"/>
    </row>
    <row r="347" spans="1:14" s="204" customFormat="1" ht="15.75" customHeight="1" outlineLevel="2">
      <c r="A347" s="199" t="s">
        <v>669</v>
      </c>
      <c r="B347" s="199" t="s">
        <v>338</v>
      </c>
      <c r="C347" s="200">
        <v>890903938</v>
      </c>
      <c r="D347" s="199" t="s">
        <v>443</v>
      </c>
      <c r="E347" s="201" t="s">
        <v>695</v>
      </c>
      <c r="F347" s="199" t="s">
        <v>731</v>
      </c>
      <c r="G347" s="533">
        <v>4099850249414210</v>
      </c>
      <c r="H347" s="202">
        <v>2766941.58</v>
      </c>
      <c r="I347" s="203"/>
      <c r="J347" s="203"/>
      <c r="K347" s="202">
        <v>2766941.58</v>
      </c>
      <c r="L347" s="569">
        <v>0.2631</v>
      </c>
      <c r="M347" s="613">
        <v>45540</v>
      </c>
      <c r="N347" s="613">
        <f>+M347</f>
        <v>45540</v>
      </c>
    </row>
    <row r="348" spans="1:14" s="204" customFormat="1" ht="13.5" customHeight="1" outlineLevel="2">
      <c r="A348" s="199" t="s">
        <v>669</v>
      </c>
      <c r="B348" s="199" t="s">
        <v>338</v>
      </c>
      <c r="C348" s="200">
        <v>890903938</v>
      </c>
      <c r="D348" s="199" t="s">
        <v>443</v>
      </c>
      <c r="E348" s="201" t="s">
        <v>695</v>
      </c>
      <c r="F348" s="199" t="s">
        <v>731</v>
      </c>
      <c r="G348" s="501" t="s">
        <v>781</v>
      </c>
      <c r="H348" s="202">
        <v>4429686.8099999996</v>
      </c>
      <c r="I348" s="203"/>
      <c r="J348" s="203"/>
      <c r="K348" s="202">
        <v>4429686.8099999996</v>
      </c>
      <c r="L348" s="569">
        <v>0.2631</v>
      </c>
      <c r="M348" s="613">
        <v>45540</v>
      </c>
      <c r="N348" s="613">
        <f>+M348</f>
        <v>45540</v>
      </c>
    </row>
    <row r="349" spans="1:14" s="198" customFormat="1" ht="12" customHeight="1" outlineLevel="2">
      <c r="A349" s="193" t="s">
        <v>669</v>
      </c>
      <c r="B349" s="193" t="s">
        <v>338</v>
      </c>
      <c r="C349" s="194">
        <v>890903938</v>
      </c>
      <c r="D349" s="193" t="s">
        <v>443</v>
      </c>
      <c r="E349" s="195" t="s">
        <v>695</v>
      </c>
      <c r="F349" s="193" t="s">
        <v>730</v>
      </c>
      <c r="G349" s="502" t="s">
        <v>782</v>
      </c>
      <c r="H349" s="196">
        <v>7225971</v>
      </c>
      <c r="I349" s="197"/>
      <c r="J349" s="197"/>
      <c r="K349" s="196">
        <v>7225971</v>
      </c>
      <c r="L349" s="570">
        <v>0.217</v>
      </c>
      <c r="M349" s="614">
        <v>45065</v>
      </c>
      <c r="N349" s="614">
        <v>45360</v>
      </c>
    </row>
    <row r="350" spans="1:14" s="198" customFormat="1" ht="12" customHeight="1" outlineLevel="2">
      <c r="A350" s="193" t="s">
        <v>669</v>
      </c>
      <c r="B350" s="193" t="s">
        <v>338</v>
      </c>
      <c r="C350" s="194">
        <v>890903938</v>
      </c>
      <c r="D350" s="193" t="s">
        <v>443</v>
      </c>
      <c r="E350" s="195" t="s">
        <v>695</v>
      </c>
      <c r="F350" s="193" t="s">
        <v>730</v>
      </c>
      <c r="G350" s="502" t="s">
        <v>782</v>
      </c>
      <c r="H350" s="196">
        <v>9114988</v>
      </c>
      <c r="I350" s="197"/>
      <c r="J350" s="197"/>
      <c r="K350" s="196">
        <v>9114988</v>
      </c>
      <c r="L350" s="570">
        <v>0.217</v>
      </c>
      <c r="M350" s="614">
        <v>45065</v>
      </c>
      <c r="N350" s="614">
        <v>45360</v>
      </c>
    </row>
    <row r="351" spans="1:14" s="198" customFormat="1" ht="12" customHeight="1" outlineLevel="2">
      <c r="A351" s="193" t="s">
        <v>669</v>
      </c>
      <c r="B351" s="193" t="s">
        <v>338</v>
      </c>
      <c r="C351" s="194">
        <v>890903938</v>
      </c>
      <c r="D351" s="193" t="s">
        <v>443</v>
      </c>
      <c r="E351" s="195" t="s">
        <v>695</v>
      </c>
      <c r="F351" s="193" t="s">
        <v>730</v>
      </c>
      <c r="G351" s="502" t="s">
        <v>782</v>
      </c>
      <c r="H351" s="196">
        <v>8963116</v>
      </c>
      <c r="I351" s="197"/>
      <c r="J351" s="197"/>
      <c r="K351" s="196">
        <v>8963116</v>
      </c>
      <c r="L351" s="570">
        <v>0.217</v>
      </c>
      <c r="M351" s="614">
        <v>45065</v>
      </c>
      <c r="N351" s="614">
        <v>45360</v>
      </c>
    </row>
    <row r="352" spans="1:14" s="198" customFormat="1" ht="12" customHeight="1" outlineLevel="2">
      <c r="A352" s="193" t="s">
        <v>669</v>
      </c>
      <c r="B352" s="193" t="s">
        <v>338</v>
      </c>
      <c r="C352" s="194">
        <v>890903938</v>
      </c>
      <c r="D352" s="193" t="s">
        <v>443</v>
      </c>
      <c r="E352" s="195" t="s">
        <v>695</v>
      </c>
      <c r="F352" s="193" t="s">
        <v>730</v>
      </c>
      <c r="G352" s="502" t="s">
        <v>782</v>
      </c>
      <c r="H352" s="196">
        <v>8875171</v>
      </c>
      <c r="I352" s="197"/>
      <c r="J352" s="197"/>
      <c r="K352" s="196">
        <v>8875171</v>
      </c>
      <c r="L352" s="570">
        <v>0.217</v>
      </c>
      <c r="M352" s="614">
        <v>45065</v>
      </c>
      <c r="N352" s="614">
        <v>45360</v>
      </c>
    </row>
    <row r="353" spans="1:14" s="198" customFormat="1" ht="12" customHeight="1" outlineLevel="2">
      <c r="A353" s="193" t="s">
        <v>669</v>
      </c>
      <c r="B353" s="193" t="s">
        <v>338</v>
      </c>
      <c r="C353" s="194">
        <v>890903938</v>
      </c>
      <c r="D353" s="193" t="s">
        <v>443</v>
      </c>
      <c r="E353" s="195" t="s">
        <v>695</v>
      </c>
      <c r="F353" s="193" t="s">
        <v>730</v>
      </c>
      <c r="G353" s="502" t="s">
        <v>782</v>
      </c>
      <c r="H353" s="196">
        <v>8751799</v>
      </c>
      <c r="I353" s="197"/>
      <c r="J353" s="197"/>
      <c r="K353" s="196">
        <v>8751799</v>
      </c>
      <c r="L353" s="570">
        <v>0.217</v>
      </c>
      <c r="M353" s="614">
        <v>45065</v>
      </c>
      <c r="N353" s="614">
        <v>45360</v>
      </c>
    </row>
    <row r="354" spans="1:14" s="198" customFormat="1" ht="12" customHeight="1" outlineLevel="2">
      <c r="A354" s="193" t="s">
        <v>669</v>
      </c>
      <c r="B354" s="193" t="s">
        <v>338</v>
      </c>
      <c r="C354" s="194">
        <v>890903938</v>
      </c>
      <c r="D354" s="193" t="s">
        <v>443</v>
      </c>
      <c r="E354" s="195" t="s">
        <v>695</v>
      </c>
      <c r="F354" s="193" t="s">
        <v>730</v>
      </c>
      <c r="G354" s="502" t="s">
        <v>782</v>
      </c>
      <c r="H354" s="196">
        <v>7640438</v>
      </c>
      <c r="I354" s="197"/>
      <c r="J354" s="197"/>
      <c r="K354" s="196">
        <v>7640438</v>
      </c>
      <c r="L354" s="570">
        <v>0.217</v>
      </c>
      <c r="M354" s="614">
        <v>45065</v>
      </c>
      <c r="N354" s="614">
        <v>45360</v>
      </c>
    </row>
    <row r="355" spans="1:14" s="198" customFormat="1" ht="12" customHeight="1" outlineLevel="2">
      <c r="A355" s="193" t="s">
        <v>669</v>
      </c>
      <c r="B355" s="193" t="s">
        <v>338</v>
      </c>
      <c r="C355" s="194">
        <v>890903938</v>
      </c>
      <c r="D355" s="193" t="s">
        <v>443</v>
      </c>
      <c r="E355" s="195" t="s">
        <v>695</v>
      </c>
      <c r="F355" s="193" t="s">
        <v>730</v>
      </c>
      <c r="G355" s="502" t="s">
        <v>782</v>
      </c>
      <c r="H355" s="196">
        <v>8488446</v>
      </c>
      <c r="I355" s="197"/>
      <c r="J355" s="197"/>
      <c r="K355" s="196">
        <v>8488446</v>
      </c>
      <c r="L355" s="570">
        <v>0.217</v>
      </c>
      <c r="M355" s="614">
        <v>45065</v>
      </c>
      <c r="N355" s="614">
        <v>45360</v>
      </c>
    </row>
    <row r="356" spans="1:14" s="198" customFormat="1" ht="12" customHeight="1" outlineLevel="2">
      <c r="A356" s="193" t="s">
        <v>669</v>
      </c>
      <c r="B356" s="193" t="s">
        <v>338</v>
      </c>
      <c r="C356" s="194">
        <v>890903938</v>
      </c>
      <c r="D356" s="193" t="s">
        <v>443</v>
      </c>
      <c r="E356" s="195" t="s">
        <v>695</v>
      </c>
      <c r="F356" s="193" t="s">
        <v>730</v>
      </c>
      <c r="G356" s="502" t="s">
        <v>782</v>
      </c>
      <c r="H356" s="196">
        <v>116660737</v>
      </c>
      <c r="I356" s="197"/>
      <c r="J356" s="197"/>
      <c r="K356" s="196">
        <v>116660737</v>
      </c>
      <c r="L356" s="570">
        <v>0.217</v>
      </c>
      <c r="M356" s="614">
        <v>45065</v>
      </c>
      <c r="N356" s="614">
        <v>45360</v>
      </c>
    </row>
    <row r="357" spans="1:14" s="198" customFormat="1" ht="12" customHeight="1" outlineLevel="1">
      <c r="A357" s="193"/>
      <c r="B357" s="433" t="s">
        <v>733</v>
      </c>
      <c r="C357" s="194"/>
      <c r="D357" s="193"/>
      <c r="E357" s="195"/>
      <c r="F357" s="193"/>
      <c r="G357" s="502"/>
      <c r="H357" s="196">
        <f>SUBTOTAL(9,H347:H356)</f>
        <v>182917294.38999999</v>
      </c>
      <c r="I357" s="197">
        <f>SUBTOTAL(9,I347:I356)</f>
        <v>0</v>
      </c>
      <c r="J357" s="197">
        <f>SUBTOTAL(9,J347:J356)</f>
        <v>0</v>
      </c>
      <c r="K357" s="196">
        <f>SUBTOTAL(9,K347:K356)</f>
        <v>182917294.38999999</v>
      </c>
      <c r="L357" s="571"/>
      <c r="M357" s="614"/>
      <c r="N357" s="614"/>
    </row>
    <row r="358" spans="1:14" s="210" customFormat="1" ht="24" customHeight="1" outlineLevel="2">
      <c r="A358" s="205" t="s">
        <v>669</v>
      </c>
      <c r="B358" s="205" t="s">
        <v>44</v>
      </c>
      <c r="C358" s="206" t="s">
        <v>451</v>
      </c>
      <c r="D358" s="205" t="s">
        <v>453</v>
      </c>
      <c r="E358" s="207" t="s">
        <v>698</v>
      </c>
      <c r="F358" s="205" t="s">
        <v>730</v>
      </c>
      <c r="G358" s="534" t="s">
        <v>783</v>
      </c>
      <c r="H358" s="208">
        <v>100000000</v>
      </c>
      <c r="I358" s="209"/>
      <c r="J358" s="209"/>
      <c r="K358" s="208">
        <v>100000000</v>
      </c>
      <c r="L358" s="572">
        <v>0.111</v>
      </c>
      <c r="M358" s="615">
        <v>44416</v>
      </c>
      <c r="N358" s="615">
        <v>45877</v>
      </c>
    </row>
    <row r="359" spans="1:14" s="210" customFormat="1" ht="24" customHeight="1" outlineLevel="2">
      <c r="A359" s="205" t="s">
        <v>669</v>
      </c>
      <c r="B359" s="205" t="s">
        <v>44</v>
      </c>
      <c r="C359" s="206" t="s">
        <v>451</v>
      </c>
      <c r="D359" s="205" t="s">
        <v>453</v>
      </c>
      <c r="E359" s="207" t="s">
        <v>698</v>
      </c>
      <c r="F359" s="205" t="s">
        <v>730</v>
      </c>
      <c r="G359" s="534" t="s">
        <v>784</v>
      </c>
      <c r="H359" s="208">
        <v>400000000</v>
      </c>
      <c r="I359" s="209"/>
      <c r="J359" s="209"/>
      <c r="K359" s="208">
        <v>400000000</v>
      </c>
      <c r="L359" s="572">
        <v>0.111</v>
      </c>
      <c r="M359" s="615">
        <v>44416</v>
      </c>
      <c r="N359" s="615">
        <v>45877</v>
      </c>
    </row>
    <row r="360" spans="1:14" s="210" customFormat="1" ht="24" customHeight="1" outlineLevel="2">
      <c r="A360" s="205" t="s">
        <v>669</v>
      </c>
      <c r="B360" s="205" t="s">
        <v>44</v>
      </c>
      <c r="C360" s="206" t="s">
        <v>451</v>
      </c>
      <c r="D360" s="205" t="s">
        <v>453</v>
      </c>
      <c r="E360" s="207" t="s">
        <v>698</v>
      </c>
      <c r="F360" s="205" t="s">
        <v>730</v>
      </c>
      <c r="G360" s="534" t="s">
        <v>785</v>
      </c>
      <c r="H360" s="208">
        <v>934714.53</v>
      </c>
      <c r="I360" s="209"/>
      <c r="J360" s="209"/>
      <c r="K360" s="208">
        <v>934714.53</v>
      </c>
      <c r="L360" s="572">
        <v>0.111</v>
      </c>
      <c r="M360" s="615">
        <v>44834</v>
      </c>
      <c r="N360" s="615">
        <v>45877</v>
      </c>
    </row>
    <row r="361" spans="1:14" s="210" customFormat="1" ht="24" customHeight="1" outlineLevel="2">
      <c r="A361" s="205" t="s">
        <v>669</v>
      </c>
      <c r="B361" s="205" t="s">
        <v>44</v>
      </c>
      <c r="C361" s="206" t="s">
        <v>451</v>
      </c>
      <c r="D361" s="205" t="s">
        <v>453</v>
      </c>
      <c r="E361" s="207" t="s">
        <v>698</v>
      </c>
      <c r="F361" s="205" t="s">
        <v>730</v>
      </c>
      <c r="G361" s="534" t="s">
        <v>786</v>
      </c>
      <c r="H361" s="208">
        <v>4305999.22</v>
      </c>
      <c r="I361" s="209"/>
      <c r="J361" s="209"/>
      <c r="K361" s="208">
        <v>4305999.22</v>
      </c>
      <c r="L361" s="572">
        <v>0.111</v>
      </c>
      <c r="M361" s="615">
        <v>44834</v>
      </c>
      <c r="N361" s="615">
        <v>45877</v>
      </c>
    </row>
    <row r="362" spans="1:14" s="210" customFormat="1" ht="24" customHeight="1" outlineLevel="2">
      <c r="A362" s="205" t="s">
        <v>669</v>
      </c>
      <c r="B362" s="205" t="s">
        <v>44</v>
      </c>
      <c r="C362" s="206" t="s">
        <v>451</v>
      </c>
      <c r="D362" s="205" t="s">
        <v>453</v>
      </c>
      <c r="E362" s="207" t="s">
        <v>698</v>
      </c>
      <c r="F362" s="205" t="s">
        <v>730</v>
      </c>
      <c r="G362" s="534" t="s">
        <v>788</v>
      </c>
      <c r="H362" s="208">
        <v>5895596.4299999997</v>
      </c>
      <c r="I362" s="209"/>
      <c r="J362" s="209"/>
      <c r="K362" s="208">
        <v>5895596.4299999997</v>
      </c>
      <c r="L362" s="572">
        <v>0.111</v>
      </c>
      <c r="M362" s="615">
        <v>44834</v>
      </c>
      <c r="N362" s="615">
        <v>45877</v>
      </c>
    </row>
    <row r="363" spans="1:14" s="210" customFormat="1" ht="24" customHeight="1" outlineLevel="2">
      <c r="A363" s="205" t="s">
        <v>669</v>
      </c>
      <c r="B363" s="205" t="s">
        <v>44</v>
      </c>
      <c r="C363" s="206" t="s">
        <v>451</v>
      </c>
      <c r="D363" s="205" t="s">
        <v>453</v>
      </c>
      <c r="E363" s="207" t="s">
        <v>698</v>
      </c>
      <c r="F363" s="205" t="s">
        <v>730</v>
      </c>
      <c r="G363" s="534" t="s">
        <v>787</v>
      </c>
      <c r="H363" s="208">
        <v>5692277.5199999996</v>
      </c>
      <c r="I363" s="209"/>
      <c r="J363" s="209"/>
      <c r="K363" s="208">
        <v>5692277.5199999996</v>
      </c>
      <c r="L363" s="572">
        <v>0.111</v>
      </c>
      <c r="M363" s="615">
        <v>44865</v>
      </c>
      <c r="N363" s="615">
        <v>45877</v>
      </c>
    </row>
    <row r="364" spans="1:14" s="210" customFormat="1" ht="24" customHeight="1" outlineLevel="2">
      <c r="A364" s="205" t="s">
        <v>669</v>
      </c>
      <c r="B364" s="205" t="s">
        <v>44</v>
      </c>
      <c r="C364" s="206" t="s">
        <v>451</v>
      </c>
      <c r="D364" s="205" t="s">
        <v>453</v>
      </c>
      <c r="E364" s="207" t="s">
        <v>698</v>
      </c>
      <c r="F364" s="205" t="s">
        <v>730</v>
      </c>
      <c r="G364" s="534" t="s">
        <v>789</v>
      </c>
      <c r="H364" s="208">
        <v>6497347.1799999997</v>
      </c>
      <c r="I364" s="209"/>
      <c r="J364" s="209"/>
      <c r="K364" s="208">
        <v>6497347.1799999997</v>
      </c>
      <c r="L364" s="572">
        <v>0.111</v>
      </c>
      <c r="M364" s="615">
        <v>44895</v>
      </c>
      <c r="N364" s="615">
        <v>45877</v>
      </c>
    </row>
    <row r="365" spans="1:14" s="210" customFormat="1" ht="24" customHeight="1" outlineLevel="2">
      <c r="A365" s="205" t="s">
        <v>669</v>
      </c>
      <c r="B365" s="205" t="s">
        <v>44</v>
      </c>
      <c r="C365" s="206" t="s">
        <v>451</v>
      </c>
      <c r="D365" s="205" t="s">
        <v>453</v>
      </c>
      <c r="E365" s="207" t="s">
        <v>698</v>
      </c>
      <c r="F365" s="205" t="s">
        <v>730</v>
      </c>
      <c r="G365" s="534" t="s">
        <v>790</v>
      </c>
      <c r="H365" s="208">
        <v>730469.71</v>
      </c>
      <c r="I365" s="209"/>
      <c r="J365" s="209"/>
      <c r="K365" s="208">
        <v>730469.71</v>
      </c>
      <c r="L365" s="572">
        <v>0.111</v>
      </c>
      <c r="M365" s="615">
        <v>44896</v>
      </c>
      <c r="N365" s="615">
        <v>45877</v>
      </c>
    </row>
    <row r="366" spans="1:14" s="210" customFormat="1" ht="24" customHeight="1" outlineLevel="2">
      <c r="A366" s="205" t="s">
        <v>669</v>
      </c>
      <c r="B366" s="205" t="s">
        <v>44</v>
      </c>
      <c r="C366" s="206" t="s">
        <v>451</v>
      </c>
      <c r="D366" s="205" t="s">
        <v>453</v>
      </c>
      <c r="E366" s="207" t="s">
        <v>698</v>
      </c>
      <c r="F366" s="205" t="s">
        <v>730</v>
      </c>
      <c r="G366" s="534" t="s">
        <v>791</v>
      </c>
      <c r="H366" s="208">
        <v>7174806.2199999997</v>
      </c>
      <c r="I366" s="209"/>
      <c r="J366" s="209"/>
      <c r="K366" s="208">
        <v>7174806.2199999997</v>
      </c>
      <c r="L366" s="572">
        <v>0.111</v>
      </c>
      <c r="M366" s="615">
        <v>44926</v>
      </c>
      <c r="N366" s="615">
        <v>45877</v>
      </c>
    </row>
    <row r="367" spans="1:14" s="210" customFormat="1" ht="24" customHeight="1" outlineLevel="2">
      <c r="A367" s="205" t="s">
        <v>669</v>
      </c>
      <c r="B367" s="205" t="s">
        <v>44</v>
      </c>
      <c r="C367" s="206" t="s">
        <v>451</v>
      </c>
      <c r="D367" s="205" t="s">
        <v>453</v>
      </c>
      <c r="E367" s="207" t="s">
        <v>698</v>
      </c>
      <c r="F367" s="205" t="s">
        <v>730</v>
      </c>
      <c r="G367" s="534" t="s">
        <v>792</v>
      </c>
      <c r="H367" s="208">
        <v>7321941.3300000001</v>
      </c>
      <c r="I367" s="209"/>
      <c r="J367" s="209"/>
      <c r="K367" s="208">
        <v>7321941.3300000001</v>
      </c>
      <c r="L367" s="572">
        <v>0.111</v>
      </c>
      <c r="M367" s="615">
        <v>44957</v>
      </c>
      <c r="N367" s="615">
        <v>45877</v>
      </c>
    </row>
    <row r="368" spans="1:14" s="210" customFormat="1" ht="24" customHeight="1" outlineLevel="2">
      <c r="A368" s="205" t="s">
        <v>669</v>
      </c>
      <c r="B368" s="205" t="s">
        <v>44</v>
      </c>
      <c r="C368" s="206" t="s">
        <v>451</v>
      </c>
      <c r="D368" s="205" t="s">
        <v>453</v>
      </c>
      <c r="E368" s="207" t="s">
        <v>698</v>
      </c>
      <c r="F368" s="205" t="s">
        <v>730</v>
      </c>
      <c r="G368" s="534" t="s">
        <v>793</v>
      </c>
      <c r="H368" s="208">
        <v>6699736.0899999999</v>
      </c>
      <c r="I368" s="209"/>
      <c r="J368" s="209"/>
      <c r="K368" s="208">
        <v>6699736.0899999999</v>
      </c>
      <c r="L368" s="572">
        <v>0.111</v>
      </c>
      <c r="M368" s="615">
        <v>44985</v>
      </c>
      <c r="N368" s="615">
        <v>45877</v>
      </c>
    </row>
    <row r="369" spans="1:14" s="210" customFormat="1" ht="24" customHeight="1" outlineLevel="2">
      <c r="A369" s="205" t="s">
        <v>669</v>
      </c>
      <c r="B369" s="205" t="s">
        <v>44</v>
      </c>
      <c r="C369" s="206" t="s">
        <v>451</v>
      </c>
      <c r="D369" s="205" t="s">
        <v>453</v>
      </c>
      <c r="E369" s="207" t="s">
        <v>698</v>
      </c>
      <c r="F369" s="205" t="s">
        <v>730</v>
      </c>
      <c r="G369" s="534" t="s">
        <v>794</v>
      </c>
      <c r="H369" s="208">
        <v>7526777.9100000001</v>
      </c>
      <c r="I369" s="209"/>
      <c r="J369" s="209"/>
      <c r="K369" s="208">
        <v>7526777.9100000001</v>
      </c>
      <c r="L369" s="572">
        <v>0.111</v>
      </c>
      <c r="M369" s="615">
        <v>45016</v>
      </c>
      <c r="N369" s="615">
        <v>45877</v>
      </c>
    </row>
    <row r="370" spans="1:14" s="210" customFormat="1" ht="24" customHeight="1" outlineLevel="2">
      <c r="A370" s="205" t="s">
        <v>669</v>
      </c>
      <c r="B370" s="205" t="s">
        <v>44</v>
      </c>
      <c r="C370" s="206" t="s">
        <v>451</v>
      </c>
      <c r="D370" s="205" t="s">
        <v>453</v>
      </c>
      <c r="E370" s="207" t="s">
        <v>698</v>
      </c>
      <c r="F370" s="205" t="s">
        <v>730</v>
      </c>
      <c r="G370" s="534" t="s">
        <v>795</v>
      </c>
      <c r="H370" s="208">
        <v>7405465.0999999996</v>
      </c>
      <c r="I370" s="209"/>
      <c r="J370" s="209"/>
      <c r="K370" s="208">
        <v>7405465.0999999996</v>
      </c>
      <c r="L370" s="572">
        <v>0.111</v>
      </c>
      <c r="M370" s="615">
        <v>45107</v>
      </c>
      <c r="N370" s="615">
        <v>45877</v>
      </c>
    </row>
    <row r="371" spans="1:14" s="210" customFormat="1" ht="24" customHeight="1" outlineLevel="2">
      <c r="A371" s="205" t="s">
        <v>669</v>
      </c>
      <c r="B371" s="205" t="s">
        <v>44</v>
      </c>
      <c r="C371" s="206" t="s">
        <v>451</v>
      </c>
      <c r="D371" s="205" t="s">
        <v>453</v>
      </c>
      <c r="E371" s="207" t="s">
        <v>698</v>
      </c>
      <c r="F371" s="205" t="s">
        <v>730</v>
      </c>
      <c r="G371" s="534" t="s">
        <v>795</v>
      </c>
      <c r="H371" s="208">
        <v>7550223.7800000003</v>
      </c>
      <c r="I371" s="209"/>
      <c r="J371" s="209"/>
      <c r="K371" s="208">
        <v>7550223.7800000003</v>
      </c>
      <c r="L371" s="572">
        <v>0.111</v>
      </c>
      <c r="M371" s="615">
        <v>45107</v>
      </c>
      <c r="N371" s="615">
        <v>45877</v>
      </c>
    </row>
    <row r="372" spans="1:14" s="210" customFormat="1" ht="24" customHeight="1" outlineLevel="2">
      <c r="A372" s="205" t="s">
        <v>669</v>
      </c>
      <c r="B372" s="205" t="s">
        <v>44</v>
      </c>
      <c r="C372" s="206" t="s">
        <v>451</v>
      </c>
      <c r="D372" s="205" t="s">
        <v>453</v>
      </c>
      <c r="E372" s="207" t="s">
        <v>698</v>
      </c>
      <c r="F372" s="205" t="s">
        <v>730</v>
      </c>
      <c r="G372" s="534" t="s">
        <v>795</v>
      </c>
      <c r="H372" s="208">
        <v>7223666.8499999996</v>
      </c>
      <c r="I372" s="209"/>
      <c r="J372" s="209"/>
      <c r="K372" s="208">
        <v>7223666.8499999996</v>
      </c>
      <c r="L372" s="572">
        <v>0.111</v>
      </c>
      <c r="M372" s="615">
        <v>45138</v>
      </c>
      <c r="N372" s="615">
        <v>45877</v>
      </c>
    </row>
    <row r="373" spans="1:14" s="210" customFormat="1" ht="24" customHeight="1" outlineLevel="2">
      <c r="A373" s="205" t="s">
        <v>669</v>
      </c>
      <c r="B373" s="205" t="s">
        <v>44</v>
      </c>
      <c r="C373" s="206" t="s">
        <v>451</v>
      </c>
      <c r="D373" s="205" t="s">
        <v>453</v>
      </c>
      <c r="E373" s="207" t="s">
        <v>698</v>
      </c>
      <c r="F373" s="205" t="s">
        <v>730</v>
      </c>
      <c r="G373" s="534" t="s">
        <v>796</v>
      </c>
      <c r="H373" s="208">
        <v>7466782.2400000002</v>
      </c>
      <c r="I373" s="209"/>
      <c r="J373" s="209"/>
      <c r="K373" s="208">
        <v>7466782.2400000002</v>
      </c>
      <c r="L373" s="572">
        <v>0.111</v>
      </c>
      <c r="M373" s="615">
        <v>45169</v>
      </c>
      <c r="N373" s="615">
        <v>45877</v>
      </c>
    </row>
    <row r="374" spans="1:14" s="210" customFormat="1" ht="24" customHeight="1" outlineLevel="2">
      <c r="A374" s="205" t="s">
        <v>669</v>
      </c>
      <c r="B374" s="205" t="s">
        <v>44</v>
      </c>
      <c r="C374" s="206" t="s">
        <v>451</v>
      </c>
      <c r="D374" s="205" t="s">
        <v>453</v>
      </c>
      <c r="E374" s="207" t="s">
        <v>698</v>
      </c>
      <c r="F374" s="205" t="s">
        <v>730</v>
      </c>
      <c r="G374" s="534" t="s">
        <v>796</v>
      </c>
      <c r="H374" s="208">
        <v>7417942.3200000003</v>
      </c>
      <c r="I374" s="209"/>
      <c r="J374" s="209"/>
      <c r="K374" s="208">
        <v>7417942.3200000003</v>
      </c>
      <c r="L374" s="572">
        <v>0.111</v>
      </c>
      <c r="M374" s="615">
        <v>45930</v>
      </c>
      <c r="N374" s="615">
        <v>45877</v>
      </c>
    </row>
    <row r="375" spans="1:14" s="210" customFormat="1" ht="24" customHeight="1" outlineLevel="2">
      <c r="A375" s="205" t="s">
        <v>669</v>
      </c>
      <c r="B375" s="205" t="s">
        <v>44</v>
      </c>
      <c r="C375" s="206" t="s">
        <v>451</v>
      </c>
      <c r="D375" s="205" t="s">
        <v>453</v>
      </c>
      <c r="E375" s="207" t="s">
        <v>698</v>
      </c>
      <c r="F375" s="205" t="s">
        <v>730</v>
      </c>
      <c r="G375" s="534" t="s">
        <v>797</v>
      </c>
      <c r="H375" s="208">
        <v>7125235.1799999997</v>
      </c>
      <c r="I375" s="209"/>
      <c r="J375" s="209"/>
      <c r="K375" s="208">
        <v>7125235.1799999997</v>
      </c>
      <c r="L375" s="572">
        <v>0.111</v>
      </c>
      <c r="M375" s="615">
        <v>45230</v>
      </c>
      <c r="N375" s="615">
        <v>45877</v>
      </c>
    </row>
    <row r="376" spans="1:14" s="210" customFormat="1" ht="24" customHeight="1" outlineLevel="2">
      <c r="A376" s="205" t="s">
        <v>669</v>
      </c>
      <c r="B376" s="205" t="s">
        <v>44</v>
      </c>
      <c r="C376" s="206" t="s">
        <v>451</v>
      </c>
      <c r="D376" s="205" t="s">
        <v>453</v>
      </c>
      <c r="E376" s="207" t="s">
        <v>698</v>
      </c>
      <c r="F376" s="205" t="s">
        <v>730</v>
      </c>
      <c r="G376" s="534" t="s">
        <v>797</v>
      </c>
      <c r="H376" s="208">
        <v>7264260.0999999996</v>
      </c>
      <c r="I376" s="209"/>
      <c r="J376" s="209"/>
      <c r="K376" s="208">
        <v>7264260.0999999996</v>
      </c>
      <c r="L376" s="572">
        <v>0.111</v>
      </c>
      <c r="M376" s="615">
        <v>45230</v>
      </c>
      <c r="N376" s="615">
        <v>45877</v>
      </c>
    </row>
    <row r="377" spans="1:14" s="210" customFormat="1" ht="24" customHeight="1" outlineLevel="2">
      <c r="A377" s="205" t="s">
        <v>669</v>
      </c>
      <c r="B377" s="205" t="s">
        <v>44</v>
      </c>
      <c r="C377" s="206" t="s">
        <v>451</v>
      </c>
      <c r="D377" s="205" t="s">
        <v>453</v>
      </c>
      <c r="E377" s="207" t="s">
        <v>698</v>
      </c>
      <c r="F377" s="205" t="s">
        <v>730</v>
      </c>
      <c r="G377" s="534" t="s">
        <v>798</v>
      </c>
      <c r="H377" s="208">
        <v>6898609.3099999996</v>
      </c>
      <c r="I377" s="209"/>
      <c r="J377" s="209"/>
      <c r="K377" s="208">
        <v>6898609.3099999996</v>
      </c>
      <c r="L377" s="572">
        <v>0.111</v>
      </c>
      <c r="M377" s="615">
        <v>45260</v>
      </c>
      <c r="N377" s="615">
        <v>45877</v>
      </c>
    </row>
    <row r="378" spans="1:14" s="210" customFormat="1" ht="24" customHeight="1" outlineLevel="2">
      <c r="A378" s="205" t="s">
        <v>669</v>
      </c>
      <c r="B378" s="205" t="s">
        <v>44</v>
      </c>
      <c r="C378" s="206" t="s">
        <v>451</v>
      </c>
      <c r="D378" s="205" t="s">
        <v>453</v>
      </c>
      <c r="E378" s="207" t="s">
        <v>698</v>
      </c>
      <c r="F378" s="205" t="s">
        <v>730</v>
      </c>
      <c r="G378" s="534" t="s">
        <v>798</v>
      </c>
      <c r="H378" s="208">
        <v>7065206.7599999998</v>
      </c>
      <c r="I378" s="209"/>
      <c r="J378" s="209"/>
      <c r="K378" s="208">
        <v>7065206.7599999998</v>
      </c>
      <c r="L378" s="572">
        <v>0.111</v>
      </c>
      <c r="M378" s="615">
        <v>45260</v>
      </c>
      <c r="N378" s="615">
        <v>45877</v>
      </c>
    </row>
    <row r="379" spans="1:14" s="210" customFormat="1" ht="24" customHeight="1" outlineLevel="2">
      <c r="A379" s="205" t="s">
        <v>669</v>
      </c>
      <c r="B379" s="205" t="s">
        <v>44</v>
      </c>
      <c r="C379" s="206" t="s">
        <v>451</v>
      </c>
      <c r="D379" s="205" t="s">
        <v>453</v>
      </c>
      <c r="E379" s="207" t="s">
        <v>698</v>
      </c>
      <c r="F379" s="205" t="s">
        <v>730</v>
      </c>
      <c r="G379" s="534" t="s">
        <v>799</v>
      </c>
      <c r="H379" s="208">
        <v>6755006.2800000003</v>
      </c>
      <c r="I379" s="209"/>
      <c r="J379" s="209"/>
      <c r="K379" s="208">
        <v>6755006.2800000003</v>
      </c>
      <c r="L379" s="572">
        <v>0.111</v>
      </c>
      <c r="M379" s="615">
        <v>45322</v>
      </c>
      <c r="N379" s="615">
        <v>45877</v>
      </c>
    </row>
    <row r="380" spans="1:14" s="210" customFormat="1" ht="24" customHeight="1" outlineLevel="2">
      <c r="A380" s="205" t="s">
        <v>669</v>
      </c>
      <c r="B380" s="205" t="s">
        <v>44</v>
      </c>
      <c r="C380" s="206" t="s">
        <v>451</v>
      </c>
      <c r="D380" s="205" t="s">
        <v>453</v>
      </c>
      <c r="E380" s="207" t="s">
        <v>698</v>
      </c>
      <c r="F380" s="205" t="s">
        <v>730</v>
      </c>
      <c r="G380" s="534" t="s">
        <v>800</v>
      </c>
      <c r="H380" s="208">
        <v>5943892.6100000003</v>
      </c>
      <c r="I380" s="209"/>
      <c r="J380" s="209"/>
      <c r="K380" s="208">
        <v>5943892.6100000003</v>
      </c>
      <c r="L380" s="572">
        <v>0.111</v>
      </c>
      <c r="M380" s="615">
        <v>45351</v>
      </c>
      <c r="N380" s="615">
        <v>45877</v>
      </c>
    </row>
    <row r="381" spans="1:14" s="210" customFormat="1" ht="24" customHeight="1" outlineLevel="2">
      <c r="A381" s="205" t="s">
        <v>669</v>
      </c>
      <c r="B381" s="205" t="s">
        <v>44</v>
      </c>
      <c r="C381" s="206" t="s">
        <v>451</v>
      </c>
      <c r="D381" s="205" t="s">
        <v>453</v>
      </c>
      <c r="E381" s="207" t="s">
        <v>698</v>
      </c>
      <c r="F381" s="205" t="s">
        <v>730</v>
      </c>
      <c r="G381" s="534" t="s">
        <v>801</v>
      </c>
      <c r="H381" s="208">
        <v>6178646.3300000001</v>
      </c>
      <c r="I381" s="209"/>
      <c r="J381" s="209"/>
      <c r="K381" s="208">
        <v>6178646.3300000001</v>
      </c>
      <c r="L381" s="572">
        <v>0.111</v>
      </c>
      <c r="M381" s="615">
        <v>45382</v>
      </c>
      <c r="N381" s="615">
        <v>45877</v>
      </c>
    </row>
    <row r="382" spans="1:14" s="210" customFormat="1" ht="24" customHeight="1" outlineLevel="2">
      <c r="A382" s="205" t="s">
        <v>669</v>
      </c>
      <c r="B382" s="205" t="s">
        <v>44</v>
      </c>
      <c r="C382" s="206" t="s">
        <v>451</v>
      </c>
      <c r="D382" s="205" t="s">
        <v>453</v>
      </c>
      <c r="E382" s="207" t="s">
        <v>698</v>
      </c>
      <c r="F382" s="205" t="s">
        <v>730</v>
      </c>
      <c r="G382" s="534" t="s">
        <v>802</v>
      </c>
      <c r="H382" s="208">
        <v>5863085.5800000001</v>
      </c>
      <c r="I382" s="209"/>
      <c r="J382" s="209"/>
      <c r="K382" s="208">
        <v>5863085.5800000001</v>
      </c>
      <c r="L382" s="572">
        <v>0.111</v>
      </c>
      <c r="M382" s="615">
        <v>45412</v>
      </c>
      <c r="N382" s="615">
        <v>45877</v>
      </c>
    </row>
    <row r="383" spans="1:14" s="210" customFormat="1" ht="24" customHeight="1" outlineLevel="2">
      <c r="A383" s="205" t="s">
        <v>669</v>
      </c>
      <c r="B383" s="205" t="s">
        <v>44</v>
      </c>
      <c r="C383" s="206" t="s">
        <v>451</v>
      </c>
      <c r="D383" s="205" t="s">
        <v>453</v>
      </c>
      <c r="E383" s="207" t="s">
        <v>698</v>
      </c>
      <c r="F383" s="205" t="s">
        <v>730</v>
      </c>
      <c r="G383" s="534" t="s">
        <v>803</v>
      </c>
      <c r="H383" s="208">
        <v>6019631.5999999996</v>
      </c>
      <c r="I383" s="209"/>
      <c r="J383" s="209"/>
      <c r="K383" s="208">
        <v>6019631.5999999996</v>
      </c>
      <c r="L383" s="572">
        <v>0.111</v>
      </c>
      <c r="M383" s="615">
        <v>45443</v>
      </c>
      <c r="N383" s="615">
        <v>45877</v>
      </c>
    </row>
    <row r="384" spans="1:14" s="210" customFormat="1" ht="24" customHeight="1" outlineLevel="2">
      <c r="A384" s="205" t="s">
        <v>669</v>
      </c>
      <c r="B384" s="205" t="s">
        <v>44</v>
      </c>
      <c r="C384" s="206" t="s">
        <v>451</v>
      </c>
      <c r="D384" s="205" t="s">
        <v>453</v>
      </c>
      <c r="E384" s="207" t="s">
        <v>698</v>
      </c>
      <c r="F384" s="205" t="s">
        <v>730</v>
      </c>
      <c r="G384" s="534" t="s">
        <v>804</v>
      </c>
      <c r="H384" s="208">
        <v>5888387.9299999997</v>
      </c>
      <c r="I384" s="209"/>
      <c r="J384" s="209"/>
      <c r="K384" s="208">
        <v>5888387.9299999997</v>
      </c>
      <c r="L384" s="572">
        <v>0.111</v>
      </c>
      <c r="M384" s="615">
        <v>45473</v>
      </c>
      <c r="N384" s="615">
        <v>45877</v>
      </c>
    </row>
    <row r="385" spans="1:14" s="210" customFormat="1" ht="24" customHeight="1" outlineLevel="2">
      <c r="A385" s="205" t="s">
        <v>669</v>
      </c>
      <c r="B385" s="205" t="s">
        <v>44</v>
      </c>
      <c r="C385" s="206" t="s">
        <v>451</v>
      </c>
      <c r="D385" s="205" t="s">
        <v>453</v>
      </c>
      <c r="E385" s="207" t="s">
        <v>698</v>
      </c>
      <c r="F385" s="205" t="s">
        <v>730</v>
      </c>
      <c r="G385" s="534" t="s">
        <v>805</v>
      </c>
      <c r="H385" s="208">
        <v>5984673.7400000002</v>
      </c>
      <c r="I385" s="209"/>
      <c r="J385" s="209"/>
      <c r="K385" s="208">
        <v>5984673.7400000002</v>
      </c>
      <c r="L385" s="572">
        <v>0.111</v>
      </c>
      <c r="M385" s="615">
        <v>45504</v>
      </c>
      <c r="N385" s="615">
        <v>45877</v>
      </c>
    </row>
    <row r="386" spans="1:14" s="210" customFormat="1" ht="24" customHeight="1" outlineLevel="2">
      <c r="A386" s="205" t="s">
        <v>669</v>
      </c>
      <c r="B386" s="205" t="s">
        <v>44</v>
      </c>
      <c r="C386" s="206" t="s">
        <v>451</v>
      </c>
      <c r="D386" s="205" t="s">
        <v>453</v>
      </c>
      <c r="E386" s="207" t="s">
        <v>698</v>
      </c>
      <c r="F386" s="205" t="s">
        <v>730</v>
      </c>
      <c r="G386" s="534" t="s">
        <v>806</v>
      </c>
      <c r="H386" s="208">
        <v>5673195.9500000002</v>
      </c>
      <c r="I386" s="209"/>
      <c r="J386" s="209"/>
      <c r="K386" s="208">
        <v>5673195.9500000002</v>
      </c>
      <c r="L386" s="572">
        <v>0.111</v>
      </c>
      <c r="M386" s="615">
        <v>45535</v>
      </c>
      <c r="N386" s="615">
        <v>45877</v>
      </c>
    </row>
    <row r="387" spans="1:14" s="210" customFormat="1" ht="24" customHeight="1" outlineLevel="2">
      <c r="A387" s="205" t="s">
        <v>669</v>
      </c>
      <c r="B387" s="205" t="s">
        <v>44</v>
      </c>
      <c r="C387" s="206" t="s">
        <v>451</v>
      </c>
      <c r="D387" s="205" t="s">
        <v>453</v>
      </c>
      <c r="E387" s="207" t="s">
        <v>698</v>
      </c>
      <c r="F387" s="205" t="s">
        <v>730</v>
      </c>
      <c r="G387" s="534" t="s">
        <v>807</v>
      </c>
      <c r="H387" s="208">
        <v>5386143.9900000002</v>
      </c>
      <c r="I387" s="209"/>
      <c r="J387" s="209"/>
      <c r="K387" s="208">
        <v>5386143.9900000002</v>
      </c>
      <c r="L387" s="572">
        <v>0.111</v>
      </c>
      <c r="M387" s="615">
        <v>45565</v>
      </c>
      <c r="N387" s="615">
        <v>45877</v>
      </c>
    </row>
    <row r="388" spans="1:14" s="210" customFormat="1" ht="24" customHeight="1" outlineLevel="2">
      <c r="A388" s="205" t="s">
        <v>669</v>
      </c>
      <c r="B388" s="205" t="s">
        <v>44</v>
      </c>
      <c r="C388" s="206" t="s">
        <v>451</v>
      </c>
      <c r="D388" s="205" t="s">
        <v>453</v>
      </c>
      <c r="E388" s="207" t="s">
        <v>698</v>
      </c>
      <c r="F388" s="205" t="s">
        <v>730</v>
      </c>
      <c r="G388" s="534" t="s">
        <v>797</v>
      </c>
      <c r="H388" s="208">
        <v>5408693.0300000003</v>
      </c>
      <c r="I388" s="209"/>
      <c r="J388" s="209"/>
      <c r="K388" s="208">
        <v>5408693.0300000003</v>
      </c>
      <c r="L388" s="572">
        <v>0.111</v>
      </c>
      <c r="M388" s="615">
        <v>45230</v>
      </c>
      <c r="N388" s="615">
        <v>45877</v>
      </c>
    </row>
    <row r="389" spans="1:14" s="210" customFormat="1" ht="24" customHeight="1" outlineLevel="1">
      <c r="A389" s="205"/>
      <c r="B389" s="434" t="s">
        <v>734</v>
      </c>
      <c r="C389" s="206"/>
      <c r="D389" s="205"/>
      <c r="E389" s="207"/>
      <c r="F389" s="205"/>
      <c r="G389" s="503"/>
      <c r="H389" s="208">
        <f>SUBTOTAL(9,H358:H388)</f>
        <v>677298414.82000005</v>
      </c>
      <c r="I389" s="209">
        <f>SUBTOTAL(9,I358:I388)</f>
        <v>0</v>
      </c>
      <c r="J389" s="209">
        <f>SUBTOTAL(9,J358:J388)</f>
        <v>0</v>
      </c>
      <c r="K389" s="208">
        <f>SUBTOTAL(9,K358:K388)</f>
        <v>677298414.82000005</v>
      </c>
      <c r="L389" s="573"/>
      <c r="M389" s="615"/>
      <c r="N389" s="615"/>
    </row>
    <row r="390" spans="1:14" s="216" customFormat="1" outlineLevel="2">
      <c r="A390" s="211" t="s">
        <v>669</v>
      </c>
      <c r="B390" s="211" t="s">
        <v>50</v>
      </c>
      <c r="C390" s="212" t="s">
        <v>469</v>
      </c>
      <c r="D390" s="211" t="s">
        <v>471</v>
      </c>
      <c r="E390" s="213" t="s">
        <v>694</v>
      </c>
      <c r="F390" s="211" t="s">
        <v>730</v>
      </c>
      <c r="G390" s="535" t="s">
        <v>808</v>
      </c>
      <c r="H390" s="214">
        <v>140000000</v>
      </c>
      <c r="I390" s="215"/>
      <c r="J390" s="215"/>
      <c r="K390" s="214">
        <v>140000000</v>
      </c>
      <c r="L390" s="574">
        <v>0.16</v>
      </c>
      <c r="M390" s="616">
        <v>44813</v>
      </c>
      <c r="N390" s="616">
        <v>45331</v>
      </c>
    </row>
    <row r="391" spans="1:14" s="216" customFormat="1" outlineLevel="2">
      <c r="A391" s="211" t="s">
        <v>669</v>
      </c>
      <c r="B391" s="211" t="s">
        <v>50</v>
      </c>
      <c r="C391" s="212" t="s">
        <v>469</v>
      </c>
      <c r="D391" s="211" t="s">
        <v>471</v>
      </c>
      <c r="E391" s="213" t="s">
        <v>694</v>
      </c>
      <c r="F391" s="211" t="s">
        <v>730</v>
      </c>
      <c r="G391" s="535" t="s">
        <v>809</v>
      </c>
      <c r="H391" s="214">
        <v>2782361.3</v>
      </c>
      <c r="I391" s="215"/>
      <c r="J391" s="215"/>
      <c r="K391" s="214">
        <v>2782361.3</v>
      </c>
      <c r="L391" s="574">
        <v>0.16</v>
      </c>
      <c r="M391" s="616">
        <v>45291</v>
      </c>
      <c r="N391" s="616">
        <v>45331</v>
      </c>
    </row>
    <row r="392" spans="1:14" s="216" customFormat="1" outlineLevel="2">
      <c r="A392" s="211" t="s">
        <v>669</v>
      </c>
      <c r="B392" s="211" t="s">
        <v>50</v>
      </c>
      <c r="C392" s="212" t="s">
        <v>469</v>
      </c>
      <c r="D392" s="211" t="s">
        <v>471</v>
      </c>
      <c r="E392" s="213" t="s">
        <v>694</v>
      </c>
      <c r="F392" s="211" t="s">
        <v>730</v>
      </c>
      <c r="G392" s="535" t="s">
        <v>810</v>
      </c>
      <c r="H392" s="214">
        <v>50000000</v>
      </c>
      <c r="I392" s="215"/>
      <c r="J392" s="215"/>
      <c r="K392" s="214">
        <v>50000000</v>
      </c>
      <c r="L392" s="574">
        <v>0.16</v>
      </c>
      <c r="M392" s="616">
        <v>45291</v>
      </c>
      <c r="N392" s="616">
        <v>45331</v>
      </c>
    </row>
    <row r="393" spans="1:14" s="216" customFormat="1" outlineLevel="1">
      <c r="A393" s="211"/>
      <c r="B393" s="435" t="s">
        <v>735</v>
      </c>
      <c r="C393" s="212"/>
      <c r="D393" s="211"/>
      <c r="E393" s="213"/>
      <c r="F393" s="211"/>
      <c r="G393" s="504"/>
      <c r="H393" s="214">
        <f>SUBTOTAL(9,H390:H392)</f>
        <v>192782361.30000001</v>
      </c>
      <c r="I393" s="215">
        <f>SUBTOTAL(9,I390:I392)</f>
        <v>0</v>
      </c>
      <c r="J393" s="215">
        <f>SUBTOTAL(9,J390:J392)</f>
        <v>0</v>
      </c>
      <c r="K393" s="214">
        <f>SUBTOTAL(9,K390:K392)</f>
        <v>192782361.30000001</v>
      </c>
      <c r="L393" s="575"/>
      <c r="M393" s="616"/>
      <c r="N393" s="616"/>
    </row>
    <row r="394" spans="1:14" s="222" customFormat="1" outlineLevel="2">
      <c r="A394" s="217" t="s">
        <v>669</v>
      </c>
      <c r="B394" s="217" t="s">
        <v>28</v>
      </c>
      <c r="C394" s="218" t="s">
        <v>392</v>
      </c>
      <c r="D394" s="217" t="s">
        <v>396</v>
      </c>
      <c r="E394" s="219" t="s">
        <v>695</v>
      </c>
      <c r="F394" s="217" t="s">
        <v>730</v>
      </c>
      <c r="G394" s="536" t="s">
        <v>811</v>
      </c>
      <c r="H394" s="220">
        <v>30000000</v>
      </c>
      <c r="I394" s="221"/>
      <c r="J394" s="221"/>
      <c r="K394" s="220">
        <v>30000000</v>
      </c>
      <c r="L394" s="576">
        <v>0.2225</v>
      </c>
      <c r="M394" s="617">
        <v>43970</v>
      </c>
      <c r="N394" s="617">
        <v>45996</v>
      </c>
    </row>
    <row r="395" spans="1:14" s="222" customFormat="1" outlineLevel="2">
      <c r="A395" s="217" t="s">
        <v>669</v>
      </c>
      <c r="B395" s="217" t="s">
        <v>28</v>
      </c>
      <c r="C395" s="218" t="s">
        <v>392</v>
      </c>
      <c r="D395" s="217" t="s">
        <v>396</v>
      </c>
      <c r="E395" s="219" t="s">
        <v>695</v>
      </c>
      <c r="F395" s="217" t="s">
        <v>730</v>
      </c>
      <c r="G395" s="536" t="s">
        <v>812</v>
      </c>
      <c r="H395" s="220">
        <v>30000000</v>
      </c>
      <c r="I395" s="221"/>
      <c r="J395" s="221"/>
      <c r="K395" s="220">
        <v>30000000</v>
      </c>
      <c r="L395" s="576">
        <v>0.2225</v>
      </c>
      <c r="M395" s="617">
        <v>43970</v>
      </c>
      <c r="N395" s="617">
        <v>45996</v>
      </c>
    </row>
    <row r="396" spans="1:14" s="222" customFormat="1" outlineLevel="2">
      <c r="A396" s="217" t="s">
        <v>669</v>
      </c>
      <c r="B396" s="217" t="s">
        <v>28</v>
      </c>
      <c r="C396" s="218" t="s">
        <v>392</v>
      </c>
      <c r="D396" s="217" t="s">
        <v>396</v>
      </c>
      <c r="E396" s="219" t="s">
        <v>695</v>
      </c>
      <c r="F396" s="217" t="s">
        <v>730</v>
      </c>
      <c r="G396" s="536" t="s">
        <v>813</v>
      </c>
      <c r="H396" s="220">
        <v>30000000</v>
      </c>
      <c r="I396" s="221"/>
      <c r="J396" s="221"/>
      <c r="K396" s="220">
        <v>30000000</v>
      </c>
      <c r="L396" s="576">
        <v>0.2225</v>
      </c>
      <c r="M396" s="617">
        <v>43970</v>
      </c>
      <c r="N396" s="617">
        <v>45996</v>
      </c>
    </row>
    <row r="397" spans="1:14" s="222" customFormat="1" outlineLevel="2">
      <c r="A397" s="217" t="s">
        <v>669</v>
      </c>
      <c r="B397" s="217" t="s">
        <v>28</v>
      </c>
      <c r="C397" s="218" t="s">
        <v>392</v>
      </c>
      <c r="D397" s="217" t="s">
        <v>396</v>
      </c>
      <c r="E397" s="219" t="s">
        <v>695</v>
      </c>
      <c r="F397" s="217" t="s">
        <v>730</v>
      </c>
      <c r="G397" s="536" t="s">
        <v>814</v>
      </c>
      <c r="H397" s="220">
        <v>30000000</v>
      </c>
      <c r="I397" s="221"/>
      <c r="J397" s="221"/>
      <c r="K397" s="220">
        <v>30000000</v>
      </c>
      <c r="L397" s="576">
        <v>0.2225</v>
      </c>
      <c r="M397" s="617">
        <v>43970</v>
      </c>
      <c r="N397" s="617">
        <v>45996</v>
      </c>
    </row>
    <row r="398" spans="1:14" s="222" customFormat="1" outlineLevel="2">
      <c r="A398" s="217" t="s">
        <v>669</v>
      </c>
      <c r="B398" s="217" t="s">
        <v>28</v>
      </c>
      <c r="C398" s="218" t="s">
        <v>392</v>
      </c>
      <c r="D398" s="217" t="s">
        <v>396</v>
      </c>
      <c r="E398" s="219" t="s">
        <v>695</v>
      </c>
      <c r="F398" s="217" t="s">
        <v>730</v>
      </c>
      <c r="G398" s="536" t="s">
        <v>815</v>
      </c>
      <c r="H398" s="220">
        <v>60000000</v>
      </c>
      <c r="I398" s="221"/>
      <c r="J398" s="221"/>
      <c r="K398" s="220">
        <v>60000000</v>
      </c>
      <c r="L398" s="576">
        <v>0.2225</v>
      </c>
      <c r="M398" s="617">
        <v>43970</v>
      </c>
      <c r="N398" s="617">
        <v>45996</v>
      </c>
    </row>
    <row r="399" spans="1:14" s="222" customFormat="1" outlineLevel="2">
      <c r="A399" s="217" t="s">
        <v>669</v>
      </c>
      <c r="B399" s="217" t="s">
        <v>28</v>
      </c>
      <c r="C399" s="218" t="s">
        <v>392</v>
      </c>
      <c r="D399" s="217" t="s">
        <v>396</v>
      </c>
      <c r="E399" s="219" t="s">
        <v>695</v>
      </c>
      <c r="F399" s="217" t="s">
        <v>730</v>
      </c>
      <c r="G399" s="536" t="s">
        <v>816</v>
      </c>
      <c r="H399" s="220">
        <v>30000000</v>
      </c>
      <c r="I399" s="221"/>
      <c r="J399" s="221"/>
      <c r="K399" s="220">
        <v>30000000</v>
      </c>
      <c r="L399" s="576">
        <v>0.2225</v>
      </c>
      <c r="M399" s="617">
        <v>43970</v>
      </c>
      <c r="N399" s="617">
        <v>45996</v>
      </c>
    </row>
    <row r="400" spans="1:14" s="222" customFormat="1" outlineLevel="2">
      <c r="A400" s="217" t="s">
        <v>669</v>
      </c>
      <c r="B400" s="217" t="s">
        <v>28</v>
      </c>
      <c r="C400" s="218" t="s">
        <v>392</v>
      </c>
      <c r="D400" s="217" t="s">
        <v>396</v>
      </c>
      <c r="E400" s="219" t="s">
        <v>695</v>
      </c>
      <c r="F400" s="217" t="s">
        <v>730</v>
      </c>
      <c r="G400" s="536" t="s">
        <v>817</v>
      </c>
      <c r="H400" s="220">
        <v>25000000</v>
      </c>
      <c r="I400" s="221"/>
      <c r="J400" s="221"/>
      <c r="K400" s="220">
        <v>25000000</v>
      </c>
      <c r="L400" s="576">
        <v>0.2225</v>
      </c>
      <c r="M400" s="617">
        <v>43970</v>
      </c>
      <c r="N400" s="617">
        <v>45996</v>
      </c>
    </row>
    <row r="401" spans="1:14" s="222" customFormat="1" outlineLevel="2">
      <c r="A401" s="217" t="s">
        <v>669</v>
      </c>
      <c r="B401" s="217" t="s">
        <v>28</v>
      </c>
      <c r="C401" s="218" t="s">
        <v>392</v>
      </c>
      <c r="D401" s="217" t="s">
        <v>396</v>
      </c>
      <c r="E401" s="219" t="s">
        <v>695</v>
      </c>
      <c r="F401" s="217" t="s">
        <v>730</v>
      </c>
      <c r="G401" s="536" t="s">
        <v>818</v>
      </c>
      <c r="H401" s="220">
        <v>30000000</v>
      </c>
      <c r="I401" s="221"/>
      <c r="J401" s="221"/>
      <c r="K401" s="220">
        <v>30000000</v>
      </c>
      <c r="L401" s="576">
        <v>0.2225</v>
      </c>
      <c r="M401" s="617">
        <v>43970</v>
      </c>
      <c r="N401" s="617">
        <v>45996</v>
      </c>
    </row>
    <row r="402" spans="1:14" s="222" customFormat="1" outlineLevel="2">
      <c r="A402" s="217" t="s">
        <v>669</v>
      </c>
      <c r="B402" s="217" t="s">
        <v>28</v>
      </c>
      <c r="C402" s="218" t="s">
        <v>392</v>
      </c>
      <c r="D402" s="217" t="s">
        <v>396</v>
      </c>
      <c r="E402" s="219" t="s">
        <v>695</v>
      </c>
      <c r="F402" s="217" t="s">
        <v>730</v>
      </c>
      <c r="G402" s="536" t="s">
        <v>819</v>
      </c>
      <c r="H402" s="220">
        <v>30000000</v>
      </c>
      <c r="I402" s="221"/>
      <c r="J402" s="221"/>
      <c r="K402" s="220">
        <v>30000000</v>
      </c>
      <c r="L402" s="576">
        <v>0.2225</v>
      </c>
      <c r="M402" s="617">
        <v>43970</v>
      </c>
      <c r="N402" s="617">
        <v>45996</v>
      </c>
    </row>
    <row r="403" spans="1:14" s="222" customFormat="1" outlineLevel="2">
      <c r="A403" s="217" t="s">
        <v>669</v>
      </c>
      <c r="B403" s="217" t="s">
        <v>28</v>
      </c>
      <c r="C403" s="218" t="s">
        <v>392</v>
      </c>
      <c r="D403" s="217" t="s">
        <v>396</v>
      </c>
      <c r="E403" s="219" t="s">
        <v>695</v>
      </c>
      <c r="F403" s="217" t="s">
        <v>730</v>
      </c>
      <c r="G403" s="536" t="s">
        <v>820</v>
      </c>
      <c r="H403" s="220">
        <v>5000000</v>
      </c>
      <c r="I403" s="221"/>
      <c r="J403" s="221"/>
      <c r="K403" s="220">
        <v>5000000</v>
      </c>
      <c r="L403" s="576">
        <v>0.2225</v>
      </c>
      <c r="M403" s="617">
        <v>43970</v>
      </c>
      <c r="N403" s="617">
        <v>45996</v>
      </c>
    </row>
    <row r="404" spans="1:14" s="222" customFormat="1" outlineLevel="2">
      <c r="A404" s="217" t="s">
        <v>669</v>
      </c>
      <c r="B404" s="217" t="s">
        <v>28</v>
      </c>
      <c r="C404" s="218" t="s">
        <v>392</v>
      </c>
      <c r="D404" s="217" t="s">
        <v>396</v>
      </c>
      <c r="E404" s="219" t="s">
        <v>695</v>
      </c>
      <c r="F404" s="217" t="s">
        <v>730</v>
      </c>
      <c r="G404" s="536" t="s">
        <v>821</v>
      </c>
      <c r="H404" s="220">
        <v>30000000</v>
      </c>
      <c r="I404" s="221"/>
      <c r="J404" s="221"/>
      <c r="K404" s="220">
        <v>30000000</v>
      </c>
      <c r="L404" s="576">
        <v>0.2225</v>
      </c>
      <c r="M404" s="617">
        <v>43970</v>
      </c>
      <c r="N404" s="617">
        <v>45996</v>
      </c>
    </row>
    <row r="405" spans="1:14" s="222" customFormat="1" outlineLevel="2">
      <c r="A405" s="217" t="s">
        <v>669</v>
      </c>
      <c r="B405" s="217" t="s">
        <v>28</v>
      </c>
      <c r="C405" s="218" t="s">
        <v>392</v>
      </c>
      <c r="D405" s="217" t="s">
        <v>396</v>
      </c>
      <c r="E405" s="219" t="s">
        <v>695</v>
      </c>
      <c r="F405" s="217" t="s">
        <v>730</v>
      </c>
      <c r="G405" s="536" t="s">
        <v>822</v>
      </c>
      <c r="H405" s="220">
        <v>20000000</v>
      </c>
      <c r="I405" s="221"/>
      <c r="J405" s="221"/>
      <c r="K405" s="220">
        <v>20000000</v>
      </c>
      <c r="L405" s="576">
        <v>0.2225</v>
      </c>
      <c r="M405" s="617">
        <v>43970</v>
      </c>
      <c r="N405" s="617">
        <v>45996</v>
      </c>
    </row>
    <row r="406" spans="1:14" s="222" customFormat="1" outlineLevel="2">
      <c r="A406" s="217" t="s">
        <v>669</v>
      </c>
      <c r="B406" s="217" t="s">
        <v>28</v>
      </c>
      <c r="C406" s="218" t="s">
        <v>392</v>
      </c>
      <c r="D406" s="217" t="s">
        <v>396</v>
      </c>
      <c r="E406" s="219" t="s">
        <v>695</v>
      </c>
      <c r="F406" s="217" t="s">
        <v>730</v>
      </c>
      <c r="G406" s="536" t="s">
        <v>823</v>
      </c>
      <c r="H406" s="220">
        <v>150000000</v>
      </c>
      <c r="I406" s="221"/>
      <c r="J406" s="221"/>
      <c r="K406" s="220">
        <v>150000000</v>
      </c>
      <c r="L406" s="576">
        <v>0.2225</v>
      </c>
      <c r="M406" s="617">
        <v>44959</v>
      </c>
      <c r="N406" s="617">
        <v>45996</v>
      </c>
    </row>
    <row r="407" spans="1:14" s="222" customFormat="1" outlineLevel="1">
      <c r="A407" s="217"/>
      <c r="B407" s="436" t="s">
        <v>736</v>
      </c>
      <c r="C407" s="218"/>
      <c r="D407" s="217"/>
      <c r="E407" s="219"/>
      <c r="F407" s="217"/>
      <c r="G407" s="505"/>
      <c r="H407" s="220">
        <f>SUBTOTAL(9,H394:H406)</f>
        <v>500000000</v>
      </c>
      <c r="I407" s="221">
        <f>SUBTOTAL(9,I394:I406)</f>
        <v>0</v>
      </c>
      <c r="J407" s="221">
        <f>SUBTOTAL(9,J394:J406)</f>
        <v>0</v>
      </c>
      <c r="K407" s="220">
        <f>SUBTOTAL(9,K394:K406)</f>
        <v>500000000</v>
      </c>
      <c r="L407" s="577"/>
      <c r="M407" s="617"/>
      <c r="N407" s="617"/>
    </row>
    <row r="408" spans="1:14" s="198" customFormat="1" ht="21" outlineLevel="2">
      <c r="A408" s="193" t="s">
        <v>669</v>
      </c>
      <c r="B408" s="193" t="s">
        <v>46</v>
      </c>
      <c r="C408" s="194" t="s">
        <v>455</v>
      </c>
      <c r="D408" s="193" t="s">
        <v>458</v>
      </c>
      <c r="E408" s="195" t="s">
        <v>695</v>
      </c>
      <c r="F408" s="193" t="s">
        <v>730</v>
      </c>
      <c r="G408" s="537" t="s">
        <v>824</v>
      </c>
      <c r="H408" s="196">
        <v>100000000</v>
      </c>
      <c r="I408" s="223"/>
      <c r="J408" s="223"/>
      <c r="K408" s="196">
        <v>100000000</v>
      </c>
      <c r="L408" s="578">
        <v>0.16</v>
      </c>
      <c r="M408" s="614">
        <v>44881</v>
      </c>
      <c r="N408" s="614">
        <v>45338</v>
      </c>
    </row>
    <row r="409" spans="1:14" s="198" customFormat="1" ht="21" outlineLevel="2">
      <c r="A409" s="193" t="s">
        <v>669</v>
      </c>
      <c r="B409" s="193" t="s">
        <v>46</v>
      </c>
      <c r="C409" s="194" t="s">
        <v>455</v>
      </c>
      <c r="D409" s="193" t="s">
        <v>458</v>
      </c>
      <c r="E409" s="195" t="s">
        <v>695</v>
      </c>
      <c r="F409" s="193" t="s">
        <v>730</v>
      </c>
      <c r="G409" s="537" t="s">
        <v>825</v>
      </c>
      <c r="H409" s="196">
        <v>1717412.18</v>
      </c>
      <c r="I409" s="223"/>
      <c r="J409" s="223"/>
      <c r="K409" s="196">
        <v>1717412.18</v>
      </c>
      <c r="L409" s="578">
        <v>0.16</v>
      </c>
      <c r="M409" s="614">
        <v>44926</v>
      </c>
      <c r="N409" s="614">
        <v>45338</v>
      </c>
    </row>
    <row r="410" spans="1:14" s="198" customFormat="1" ht="21" outlineLevel="2">
      <c r="A410" s="193" t="s">
        <v>669</v>
      </c>
      <c r="B410" s="193" t="s">
        <v>46</v>
      </c>
      <c r="C410" s="194" t="s">
        <v>455</v>
      </c>
      <c r="D410" s="193" t="s">
        <v>458</v>
      </c>
      <c r="E410" s="195" t="s">
        <v>695</v>
      </c>
      <c r="F410" s="193" t="s">
        <v>730</v>
      </c>
      <c r="G410" s="537" t="s">
        <v>826</v>
      </c>
      <c r="H410" s="196">
        <v>20000000</v>
      </c>
      <c r="I410" s="223"/>
      <c r="J410" s="223"/>
      <c r="K410" s="196">
        <v>20000000</v>
      </c>
      <c r="L410" s="578">
        <v>0.16</v>
      </c>
      <c r="M410" s="614">
        <v>44926</v>
      </c>
      <c r="N410" s="614">
        <v>45338</v>
      </c>
    </row>
    <row r="411" spans="1:14" s="198" customFormat="1" outlineLevel="1">
      <c r="A411" s="193"/>
      <c r="B411" s="433" t="s">
        <v>737</v>
      </c>
      <c r="C411" s="194"/>
      <c r="D411" s="193"/>
      <c r="E411" s="195"/>
      <c r="F411" s="193"/>
      <c r="G411" s="502"/>
      <c r="H411" s="196">
        <f>SUBTOTAL(9,H408:H410)</f>
        <v>121717412.18000001</v>
      </c>
      <c r="I411" s="223">
        <f>SUBTOTAL(9,I408:I410)</f>
        <v>0</v>
      </c>
      <c r="J411" s="223">
        <f>SUBTOTAL(9,J408:J410)</f>
        <v>0</v>
      </c>
      <c r="K411" s="196">
        <f>SUBTOTAL(9,K408:K410)</f>
        <v>121717412.18000001</v>
      </c>
      <c r="L411" s="579"/>
      <c r="M411" s="614"/>
      <c r="N411" s="614"/>
    </row>
    <row r="412" spans="1:14" s="229" customFormat="1" outlineLevel="2">
      <c r="A412" s="224" t="s">
        <v>669</v>
      </c>
      <c r="B412" s="224" t="s">
        <v>36</v>
      </c>
      <c r="C412" s="225" t="s">
        <v>360</v>
      </c>
      <c r="D412" s="224" t="s">
        <v>725</v>
      </c>
      <c r="E412" s="226" t="s">
        <v>695</v>
      </c>
      <c r="F412" s="224" t="s">
        <v>730</v>
      </c>
      <c r="G412" s="538" t="s">
        <v>827</v>
      </c>
      <c r="H412" s="227">
        <v>127775446</v>
      </c>
      <c r="I412" s="228"/>
      <c r="J412" s="228"/>
      <c r="K412" s="227">
        <v>127775446</v>
      </c>
      <c r="L412" s="580">
        <v>0.1268</v>
      </c>
      <c r="M412" s="618">
        <v>43790</v>
      </c>
      <c r="N412" s="618">
        <v>44696</v>
      </c>
    </row>
    <row r="413" spans="1:14" s="229" customFormat="1" ht="14.25" customHeight="1" outlineLevel="2">
      <c r="A413" s="224" t="s">
        <v>669</v>
      </c>
      <c r="B413" s="224" t="s">
        <v>36</v>
      </c>
      <c r="C413" s="225" t="s">
        <v>360</v>
      </c>
      <c r="D413" s="224" t="s">
        <v>725</v>
      </c>
      <c r="E413" s="226" t="s">
        <v>695</v>
      </c>
      <c r="F413" s="224" t="s">
        <v>730</v>
      </c>
      <c r="G413" s="538" t="s">
        <v>828</v>
      </c>
      <c r="H413" s="227">
        <v>261284600.90000001</v>
      </c>
      <c r="I413" s="228"/>
      <c r="J413" s="228"/>
      <c r="K413" s="227">
        <v>261284600.90000001</v>
      </c>
      <c r="L413" s="580">
        <v>0.1268</v>
      </c>
      <c r="M413" s="618">
        <v>44742</v>
      </c>
      <c r="N413" s="618">
        <v>45107</v>
      </c>
    </row>
    <row r="414" spans="1:14" s="229" customFormat="1" ht="14.25" customHeight="1" outlineLevel="1">
      <c r="A414" s="224"/>
      <c r="B414" s="437" t="s">
        <v>738</v>
      </c>
      <c r="C414" s="225"/>
      <c r="D414" s="224"/>
      <c r="E414" s="226"/>
      <c r="F414" s="224"/>
      <c r="G414" s="506"/>
      <c r="H414" s="227">
        <f>SUBTOTAL(9,H412:H413)</f>
        <v>389060046.89999998</v>
      </c>
      <c r="I414" s="228">
        <f>SUBTOTAL(9,I412:I413)</f>
        <v>0</v>
      </c>
      <c r="J414" s="228">
        <f>SUBTOTAL(9,J412:J413)</f>
        <v>0</v>
      </c>
      <c r="K414" s="227">
        <f>SUBTOTAL(9,K412:K413)</f>
        <v>389060046.89999998</v>
      </c>
      <c r="L414" s="580"/>
      <c r="M414" s="618"/>
      <c r="N414" s="618"/>
    </row>
    <row r="415" spans="1:14" s="204" customFormat="1" outlineLevel="2">
      <c r="A415" s="199" t="s">
        <v>669</v>
      </c>
      <c r="B415" s="199" t="s">
        <v>34</v>
      </c>
      <c r="C415" s="200" t="s">
        <v>407</v>
      </c>
      <c r="D415" s="199" t="s">
        <v>408</v>
      </c>
      <c r="E415" s="201" t="s">
        <v>697</v>
      </c>
      <c r="F415" s="199" t="s">
        <v>730</v>
      </c>
      <c r="G415" s="539" t="s">
        <v>829</v>
      </c>
      <c r="H415" s="202">
        <v>10000000</v>
      </c>
      <c r="I415" s="203"/>
      <c r="J415" s="203"/>
      <c r="K415" s="202">
        <v>10000000</v>
      </c>
      <c r="L415" s="569">
        <v>0.1268</v>
      </c>
      <c r="M415" s="619">
        <v>44560</v>
      </c>
      <c r="N415" s="619">
        <v>45616</v>
      </c>
    </row>
    <row r="416" spans="1:14" s="204" customFormat="1" outlineLevel="2">
      <c r="A416" s="199" t="s">
        <v>669</v>
      </c>
      <c r="B416" s="199" t="s">
        <v>34</v>
      </c>
      <c r="C416" s="200" t="s">
        <v>407</v>
      </c>
      <c r="D416" s="199" t="s">
        <v>408</v>
      </c>
      <c r="E416" s="201" t="s">
        <v>697</v>
      </c>
      <c r="F416" s="199" t="s">
        <v>730</v>
      </c>
      <c r="G416" s="539" t="s">
        <v>830</v>
      </c>
      <c r="H416" s="202">
        <v>10000000</v>
      </c>
      <c r="I416" s="203"/>
      <c r="J416" s="203"/>
      <c r="K416" s="202">
        <v>10000000</v>
      </c>
      <c r="L416" s="569">
        <v>0.1268</v>
      </c>
      <c r="M416" s="619">
        <v>44916</v>
      </c>
      <c r="N416" s="619">
        <v>45616</v>
      </c>
    </row>
    <row r="417" spans="1:14" s="204" customFormat="1" outlineLevel="2">
      <c r="A417" s="199" t="s">
        <v>669</v>
      </c>
      <c r="B417" s="199" t="s">
        <v>34</v>
      </c>
      <c r="C417" s="200" t="s">
        <v>407</v>
      </c>
      <c r="D417" s="199" t="s">
        <v>408</v>
      </c>
      <c r="E417" s="201" t="s">
        <v>697</v>
      </c>
      <c r="F417" s="199" t="s">
        <v>730</v>
      </c>
      <c r="G417" s="539" t="s">
        <v>831</v>
      </c>
      <c r="H417" s="202">
        <v>1562548.03</v>
      </c>
      <c r="I417" s="203"/>
      <c r="J417" s="203"/>
      <c r="K417" s="202">
        <v>1562548.03</v>
      </c>
      <c r="L417" s="569">
        <v>0.1268</v>
      </c>
      <c r="M417" s="619">
        <v>44926</v>
      </c>
      <c r="N417" s="619">
        <v>45616</v>
      </c>
    </row>
    <row r="418" spans="1:14" s="204" customFormat="1" outlineLevel="2">
      <c r="A418" s="199" t="s">
        <v>669</v>
      </c>
      <c r="B418" s="199" t="s">
        <v>34</v>
      </c>
      <c r="C418" s="200" t="s">
        <v>407</v>
      </c>
      <c r="D418" s="199" t="s">
        <v>408</v>
      </c>
      <c r="E418" s="201" t="s">
        <v>697</v>
      </c>
      <c r="F418" s="199" t="s">
        <v>730</v>
      </c>
      <c r="G418" s="539" t="s">
        <v>832</v>
      </c>
      <c r="H418" s="202">
        <v>46687688.329999998</v>
      </c>
      <c r="I418" s="203"/>
      <c r="J418" s="203"/>
      <c r="K418" s="202">
        <v>46687688.329999998</v>
      </c>
      <c r="L418" s="569">
        <v>0.1268</v>
      </c>
      <c r="M418" s="619">
        <v>44729</v>
      </c>
      <c r="N418" s="619">
        <v>45616</v>
      </c>
    </row>
    <row r="419" spans="1:14" s="204" customFormat="1" outlineLevel="2">
      <c r="A419" s="199" t="s">
        <v>669</v>
      </c>
      <c r="B419" s="199" t="s">
        <v>34</v>
      </c>
      <c r="C419" s="200" t="s">
        <v>407</v>
      </c>
      <c r="D419" s="199" t="s">
        <v>408</v>
      </c>
      <c r="E419" s="201" t="s">
        <v>697</v>
      </c>
      <c r="F419" s="199" t="s">
        <v>730</v>
      </c>
      <c r="G419" s="539" t="s">
        <v>833</v>
      </c>
      <c r="H419" s="202">
        <v>37634620</v>
      </c>
      <c r="I419" s="203"/>
      <c r="J419" s="203"/>
      <c r="K419" s="202">
        <v>37634620</v>
      </c>
      <c r="L419" s="569">
        <v>0.1268</v>
      </c>
      <c r="M419" s="619">
        <v>44824</v>
      </c>
      <c r="N419" s="619">
        <v>45616</v>
      </c>
    </row>
    <row r="420" spans="1:14" s="204" customFormat="1" outlineLevel="2">
      <c r="A420" s="199" t="s">
        <v>669</v>
      </c>
      <c r="B420" s="199" t="s">
        <v>34</v>
      </c>
      <c r="C420" s="200" t="s">
        <v>407</v>
      </c>
      <c r="D420" s="199" t="s">
        <v>408</v>
      </c>
      <c r="E420" s="201" t="s">
        <v>697</v>
      </c>
      <c r="F420" s="199" t="s">
        <v>730</v>
      </c>
      <c r="G420" s="539" t="s">
        <v>834</v>
      </c>
      <c r="H420" s="202">
        <v>5729000</v>
      </c>
      <c r="I420" s="203"/>
      <c r="J420" s="203"/>
      <c r="K420" s="202">
        <v>5729000</v>
      </c>
      <c r="L420" s="569">
        <v>0.1268</v>
      </c>
      <c r="M420" s="619">
        <v>45463</v>
      </c>
      <c r="N420" s="619">
        <v>45616</v>
      </c>
    </row>
    <row r="421" spans="1:14" s="204" customFormat="1" outlineLevel="2">
      <c r="A421" s="199" t="s">
        <v>669</v>
      </c>
      <c r="B421" s="199" t="s">
        <v>34</v>
      </c>
      <c r="C421" s="200" t="s">
        <v>407</v>
      </c>
      <c r="D421" s="199" t="s">
        <v>408</v>
      </c>
      <c r="E421" s="201" t="s">
        <v>697</v>
      </c>
      <c r="F421" s="199" t="s">
        <v>730</v>
      </c>
      <c r="G421" s="539" t="s">
        <v>835</v>
      </c>
      <c r="H421" s="202">
        <v>2861000</v>
      </c>
      <c r="I421" s="203"/>
      <c r="J421" s="203"/>
      <c r="K421" s="202">
        <v>2861000</v>
      </c>
      <c r="L421" s="569">
        <v>0.1268</v>
      </c>
      <c r="M421" s="619">
        <v>45469</v>
      </c>
      <c r="N421" s="619">
        <v>45616</v>
      </c>
    </row>
    <row r="422" spans="1:14" s="204" customFormat="1" outlineLevel="2">
      <c r="A422" s="199" t="s">
        <v>669</v>
      </c>
      <c r="B422" s="199" t="s">
        <v>34</v>
      </c>
      <c r="C422" s="200" t="s">
        <v>407</v>
      </c>
      <c r="D422" s="199" t="s">
        <v>408</v>
      </c>
      <c r="E422" s="201" t="s">
        <v>697</v>
      </c>
      <c r="F422" s="199" t="s">
        <v>730</v>
      </c>
      <c r="G422" s="539" t="s">
        <v>836</v>
      </c>
      <c r="H422" s="202">
        <v>1920000</v>
      </c>
      <c r="I422" s="203"/>
      <c r="J422" s="203"/>
      <c r="K422" s="202">
        <v>1920000</v>
      </c>
      <c r="L422" s="569">
        <v>0.1268</v>
      </c>
      <c r="M422" s="619">
        <v>45469</v>
      </c>
      <c r="N422" s="619">
        <v>45616</v>
      </c>
    </row>
    <row r="423" spans="1:14" s="204" customFormat="1" outlineLevel="2">
      <c r="A423" s="199" t="s">
        <v>669</v>
      </c>
      <c r="B423" s="199" t="s">
        <v>34</v>
      </c>
      <c r="C423" s="200" t="s">
        <v>407</v>
      </c>
      <c r="D423" s="199" t="s">
        <v>408</v>
      </c>
      <c r="E423" s="201" t="s">
        <v>697</v>
      </c>
      <c r="F423" s="199" t="s">
        <v>730</v>
      </c>
      <c r="G423" s="539" t="s">
        <v>837</v>
      </c>
      <c r="H423" s="202">
        <v>1000000</v>
      </c>
      <c r="I423" s="203"/>
      <c r="J423" s="203"/>
      <c r="K423" s="202">
        <v>1000000</v>
      </c>
      <c r="L423" s="569">
        <v>0.1268</v>
      </c>
      <c r="M423" s="619">
        <v>45475</v>
      </c>
      <c r="N423" s="619">
        <v>45616</v>
      </c>
    </row>
    <row r="424" spans="1:14" s="204" customFormat="1" outlineLevel="2">
      <c r="A424" s="199" t="s">
        <v>669</v>
      </c>
      <c r="B424" s="199" t="s">
        <v>34</v>
      </c>
      <c r="C424" s="200" t="s">
        <v>407</v>
      </c>
      <c r="D424" s="199" t="s">
        <v>408</v>
      </c>
      <c r="E424" s="201" t="s">
        <v>697</v>
      </c>
      <c r="F424" s="199" t="s">
        <v>730</v>
      </c>
      <c r="G424" s="539" t="s">
        <v>838</v>
      </c>
      <c r="H424" s="202">
        <v>4500000</v>
      </c>
      <c r="I424" s="203"/>
      <c r="J424" s="203"/>
      <c r="K424" s="202">
        <v>4500000</v>
      </c>
      <c r="L424" s="569">
        <v>0.1268</v>
      </c>
      <c r="M424" s="619">
        <v>45476</v>
      </c>
      <c r="N424" s="619">
        <v>45616</v>
      </c>
    </row>
    <row r="425" spans="1:14" s="204" customFormat="1" outlineLevel="2">
      <c r="A425" s="199" t="s">
        <v>669</v>
      </c>
      <c r="B425" s="199" t="s">
        <v>34</v>
      </c>
      <c r="C425" s="200" t="s">
        <v>407</v>
      </c>
      <c r="D425" s="199" t="s">
        <v>408</v>
      </c>
      <c r="E425" s="201" t="s">
        <v>697</v>
      </c>
      <c r="F425" s="199" t="s">
        <v>730</v>
      </c>
      <c r="G425" s="539" t="s">
        <v>839</v>
      </c>
      <c r="H425" s="202">
        <v>5468530.2300000004</v>
      </c>
      <c r="I425" s="203"/>
      <c r="J425" s="203"/>
      <c r="K425" s="202">
        <v>5468530.2300000004</v>
      </c>
      <c r="L425" s="569">
        <v>0.1268</v>
      </c>
      <c r="M425" s="619">
        <v>45489</v>
      </c>
      <c r="N425" s="619">
        <v>45616</v>
      </c>
    </row>
    <row r="426" spans="1:14" s="204" customFormat="1" outlineLevel="2">
      <c r="A426" s="199" t="s">
        <v>669</v>
      </c>
      <c r="B426" s="199" t="s">
        <v>34</v>
      </c>
      <c r="C426" s="200" t="s">
        <v>407</v>
      </c>
      <c r="D426" s="199" t="s">
        <v>408</v>
      </c>
      <c r="E426" s="201" t="s">
        <v>697</v>
      </c>
      <c r="F426" s="199" t="s">
        <v>730</v>
      </c>
      <c r="G426" s="539" t="s">
        <v>840</v>
      </c>
      <c r="H426" s="202">
        <v>2026111.55</v>
      </c>
      <c r="I426" s="203"/>
      <c r="J426" s="203"/>
      <c r="K426" s="202">
        <v>2026111.55</v>
      </c>
      <c r="L426" s="569">
        <v>0.1268</v>
      </c>
      <c r="M426" s="619">
        <v>45490</v>
      </c>
      <c r="N426" s="619">
        <v>45616</v>
      </c>
    </row>
    <row r="427" spans="1:14" s="204" customFormat="1" outlineLevel="2">
      <c r="A427" s="199" t="s">
        <v>669</v>
      </c>
      <c r="B427" s="199" t="s">
        <v>34</v>
      </c>
      <c r="C427" s="200" t="s">
        <v>407</v>
      </c>
      <c r="D427" s="199" t="s">
        <v>408</v>
      </c>
      <c r="E427" s="201" t="s">
        <v>697</v>
      </c>
      <c r="F427" s="199" t="s">
        <v>730</v>
      </c>
      <c r="G427" s="539" t="s">
        <v>841</v>
      </c>
      <c r="H427" s="202">
        <v>2061000</v>
      </c>
      <c r="I427" s="203"/>
      <c r="J427" s="203"/>
      <c r="K427" s="202">
        <v>2061000</v>
      </c>
      <c r="L427" s="569">
        <v>0.1268</v>
      </c>
      <c r="M427" s="619">
        <v>45491</v>
      </c>
      <c r="N427" s="619">
        <v>45616</v>
      </c>
    </row>
    <row r="428" spans="1:14" s="204" customFormat="1" outlineLevel="2">
      <c r="A428" s="199" t="s">
        <v>669</v>
      </c>
      <c r="B428" s="199" t="s">
        <v>34</v>
      </c>
      <c r="C428" s="200" t="s">
        <v>407</v>
      </c>
      <c r="D428" s="199" t="s">
        <v>408</v>
      </c>
      <c r="E428" s="201" t="s">
        <v>697</v>
      </c>
      <c r="F428" s="199" t="s">
        <v>730</v>
      </c>
      <c r="G428" s="539" t="s">
        <v>842</v>
      </c>
      <c r="H428" s="202">
        <v>3000000</v>
      </c>
      <c r="I428" s="203"/>
      <c r="J428" s="203"/>
      <c r="K428" s="202">
        <v>3000000</v>
      </c>
      <c r="L428" s="569">
        <v>0.1268</v>
      </c>
      <c r="M428" s="619">
        <v>45496</v>
      </c>
      <c r="N428" s="619">
        <v>45616</v>
      </c>
    </row>
    <row r="429" spans="1:14" s="204" customFormat="1" outlineLevel="2">
      <c r="A429" s="199" t="s">
        <v>669</v>
      </c>
      <c r="B429" s="199" t="s">
        <v>34</v>
      </c>
      <c r="C429" s="200" t="s">
        <v>407</v>
      </c>
      <c r="D429" s="199" t="s">
        <v>408</v>
      </c>
      <c r="E429" s="201" t="s">
        <v>697</v>
      </c>
      <c r="F429" s="199" t="s">
        <v>730</v>
      </c>
      <c r="G429" s="539" t="s">
        <v>843</v>
      </c>
      <c r="H429" s="202">
        <v>3024819</v>
      </c>
      <c r="I429" s="203"/>
      <c r="J429" s="203"/>
      <c r="K429" s="202">
        <v>3024819</v>
      </c>
      <c r="L429" s="569">
        <v>0.1268</v>
      </c>
      <c r="M429" s="619">
        <v>45524</v>
      </c>
      <c r="N429" s="619">
        <v>45616</v>
      </c>
    </row>
    <row r="430" spans="1:14" s="204" customFormat="1" outlineLevel="2">
      <c r="A430" s="199" t="s">
        <v>669</v>
      </c>
      <c r="B430" s="199" t="s">
        <v>34</v>
      </c>
      <c r="C430" s="200" t="s">
        <v>407</v>
      </c>
      <c r="D430" s="199" t="s">
        <v>408</v>
      </c>
      <c r="E430" s="201" t="s">
        <v>697</v>
      </c>
      <c r="F430" s="199" t="s">
        <v>730</v>
      </c>
      <c r="G430" s="539" t="s">
        <v>844</v>
      </c>
      <c r="H430" s="202">
        <v>3000000</v>
      </c>
      <c r="I430" s="203"/>
      <c r="J430" s="203"/>
      <c r="K430" s="202">
        <v>3000000</v>
      </c>
      <c r="L430" s="569">
        <v>0.1268</v>
      </c>
      <c r="M430" s="619">
        <v>45525</v>
      </c>
      <c r="N430" s="619">
        <v>45616</v>
      </c>
    </row>
    <row r="431" spans="1:14" s="204" customFormat="1" outlineLevel="2">
      <c r="A431" s="199" t="s">
        <v>669</v>
      </c>
      <c r="B431" s="199" t="s">
        <v>34</v>
      </c>
      <c r="C431" s="200" t="s">
        <v>407</v>
      </c>
      <c r="D431" s="199" t="s">
        <v>408</v>
      </c>
      <c r="E431" s="201" t="s">
        <v>697</v>
      </c>
      <c r="F431" s="199" t="s">
        <v>730</v>
      </c>
      <c r="G431" s="539" t="s">
        <v>845</v>
      </c>
      <c r="H431" s="202">
        <v>2400000</v>
      </c>
      <c r="I431" s="203"/>
      <c r="J431" s="203"/>
      <c r="K431" s="202">
        <v>2400000</v>
      </c>
      <c r="L431" s="569">
        <v>0.1268</v>
      </c>
      <c r="M431" s="619">
        <v>45539</v>
      </c>
      <c r="N431" s="619">
        <v>45616</v>
      </c>
    </row>
    <row r="432" spans="1:14" s="204" customFormat="1" outlineLevel="2">
      <c r="A432" s="199" t="s">
        <v>669</v>
      </c>
      <c r="B432" s="199" t="s">
        <v>34</v>
      </c>
      <c r="C432" s="200" t="s">
        <v>407</v>
      </c>
      <c r="D432" s="199" t="s">
        <v>408</v>
      </c>
      <c r="E432" s="201" t="s">
        <v>697</v>
      </c>
      <c r="F432" s="199" t="s">
        <v>730</v>
      </c>
      <c r="G432" s="539" t="s">
        <v>846</v>
      </c>
      <c r="H432" s="202">
        <v>3000000</v>
      </c>
      <c r="I432" s="203"/>
      <c r="J432" s="203"/>
      <c r="K432" s="202">
        <v>3000000</v>
      </c>
      <c r="L432" s="569">
        <v>0.1268</v>
      </c>
      <c r="M432" s="619">
        <v>45562</v>
      </c>
      <c r="N432" s="619">
        <v>45616</v>
      </c>
    </row>
    <row r="433" spans="1:14" s="204" customFormat="1" outlineLevel="2">
      <c r="A433" s="199" t="s">
        <v>669</v>
      </c>
      <c r="B433" s="199" t="s">
        <v>34</v>
      </c>
      <c r="C433" s="200" t="s">
        <v>407</v>
      </c>
      <c r="D433" s="199" t="s">
        <v>408</v>
      </c>
      <c r="E433" s="201" t="s">
        <v>697</v>
      </c>
      <c r="F433" s="199" t="s">
        <v>730</v>
      </c>
      <c r="G433" s="539" t="s">
        <v>847</v>
      </c>
      <c r="H433" s="202">
        <v>20034769.859999999</v>
      </c>
      <c r="I433" s="203"/>
      <c r="J433" s="203"/>
      <c r="K433" s="202">
        <v>20034769.859999999</v>
      </c>
      <c r="L433" s="569">
        <v>0.1268</v>
      </c>
      <c r="M433" s="619">
        <v>44939</v>
      </c>
      <c r="N433" s="619">
        <v>45616</v>
      </c>
    </row>
    <row r="434" spans="1:14" s="204" customFormat="1" outlineLevel="1">
      <c r="A434" s="199"/>
      <c r="B434" s="438" t="s">
        <v>739</v>
      </c>
      <c r="C434" s="200"/>
      <c r="D434" s="199"/>
      <c r="E434" s="201"/>
      <c r="F434" s="199"/>
      <c r="G434" s="501"/>
      <c r="H434" s="202">
        <f>SUBTOTAL(9,H415:H433)</f>
        <v>165910087</v>
      </c>
      <c r="I434" s="203">
        <f>SUBTOTAL(9,I415:I433)</f>
        <v>0</v>
      </c>
      <c r="J434" s="203">
        <f>SUBTOTAL(9,J415:J433)</f>
        <v>0</v>
      </c>
      <c r="K434" s="202">
        <f>SUBTOTAL(9,K415:K433)</f>
        <v>165910087</v>
      </c>
      <c r="L434" s="581"/>
      <c r="M434" s="619"/>
      <c r="N434" s="619"/>
    </row>
    <row r="435" spans="1:14" s="235" customFormat="1" outlineLevel="2">
      <c r="A435" s="230" t="s">
        <v>669</v>
      </c>
      <c r="B435" s="230" t="s">
        <v>40</v>
      </c>
      <c r="C435" s="231" t="s">
        <v>432</v>
      </c>
      <c r="D435" s="230" t="s">
        <v>431</v>
      </c>
      <c r="E435" s="232" t="s">
        <v>694</v>
      </c>
      <c r="F435" s="230" t="s">
        <v>730</v>
      </c>
      <c r="G435" s="507" t="s">
        <v>848</v>
      </c>
      <c r="H435" s="233">
        <v>50000000</v>
      </c>
      <c r="I435" s="234"/>
      <c r="J435" s="234"/>
      <c r="K435" s="233">
        <v>50000000</v>
      </c>
      <c r="L435" s="582">
        <v>0.1268</v>
      </c>
      <c r="M435" s="620">
        <v>43892</v>
      </c>
      <c r="N435" s="620">
        <v>44988</v>
      </c>
    </row>
    <row r="436" spans="1:14" s="235" customFormat="1" outlineLevel="2">
      <c r="A436" s="230" t="s">
        <v>669</v>
      </c>
      <c r="B436" s="230" t="s">
        <v>40</v>
      </c>
      <c r="C436" s="231" t="s">
        <v>432</v>
      </c>
      <c r="D436" s="230" t="s">
        <v>431</v>
      </c>
      <c r="E436" s="232" t="s">
        <v>694</v>
      </c>
      <c r="F436" s="230" t="s">
        <v>730</v>
      </c>
      <c r="G436" s="507" t="s">
        <v>849</v>
      </c>
      <c r="H436" s="233">
        <v>100000000</v>
      </c>
      <c r="I436" s="234"/>
      <c r="J436" s="234"/>
      <c r="K436" s="233">
        <v>100000000</v>
      </c>
      <c r="L436" s="582">
        <v>0.1268</v>
      </c>
      <c r="M436" s="620">
        <v>43892</v>
      </c>
      <c r="N436" s="620">
        <v>44988</v>
      </c>
    </row>
    <row r="437" spans="1:14" s="235" customFormat="1" outlineLevel="2">
      <c r="A437" s="230" t="s">
        <v>669</v>
      </c>
      <c r="B437" s="230" t="s">
        <v>40</v>
      </c>
      <c r="C437" s="231" t="s">
        <v>432</v>
      </c>
      <c r="D437" s="230" t="s">
        <v>431</v>
      </c>
      <c r="E437" s="232" t="s">
        <v>694</v>
      </c>
      <c r="F437" s="230" t="s">
        <v>730</v>
      </c>
      <c r="G437" s="507" t="s">
        <v>850</v>
      </c>
      <c r="H437" s="233">
        <v>10000000</v>
      </c>
      <c r="I437" s="234"/>
      <c r="J437" s="234"/>
      <c r="K437" s="233">
        <v>10000000</v>
      </c>
      <c r="L437" s="582">
        <v>0.1268</v>
      </c>
      <c r="M437" s="620">
        <v>44363</v>
      </c>
      <c r="N437" s="620">
        <v>44988</v>
      </c>
    </row>
    <row r="438" spans="1:14" s="235" customFormat="1" outlineLevel="2">
      <c r="A438" s="230" t="s">
        <v>669</v>
      </c>
      <c r="B438" s="230" t="s">
        <v>40</v>
      </c>
      <c r="C438" s="231" t="s">
        <v>432</v>
      </c>
      <c r="D438" s="230" t="s">
        <v>431</v>
      </c>
      <c r="E438" s="232" t="s">
        <v>694</v>
      </c>
      <c r="F438" s="230" t="s">
        <v>730</v>
      </c>
      <c r="G438" s="507" t="s">
        <v>851</v>
      </c>
      <c r="H438" s="233">
        <v>10000000</v>
      </c>
      <c r="I438" s="234"/>
      <c r="J438" s="234"/>
      <c r="K438" s="233">
        <v>10000000</v>
      </c>
      <c r="L438" s="582">
        <v>0.1268</v>
      </c>
      <c r="M438" s="620">
        <v>44363</v>
      </c>
      <c r="N438" s="620">
        <v>44988</v>
      </c>
    </row>
    <row r="439" spans="1:14" s="235" customFormat="1" outlineLevel="1">
      <c r="A439" s="230"/>
      <c r="B439" s="439" t="s">
        <v>740</v>
      </c>
      <c r="C439" s="231"/>
      <c r="D439" s="230"/>
      <c r="E439" s="232"/>
      <c r="F439" s="230"/>
      <c r="G439" s="507"/>
      <c r="H439" s="233">
        <f>SUBTOTAL(9,H435:H438)</f>
        <v>170000000</v>
      </c>
      <c r="I439" s="234">
        <f>SUBTOTAL(9,I435:I438)</f>
        <v>0</v>
      </c>
      <c r="J439" s="234">
        <f>SUBTOTAL(9,J435:J438)</f>
        <v>0</v>
      </c>
      <c r="K439" s="233">
        <f>SUBTOTAL(9,K435:K438)</f>
        <v>170000000</v>
      </c>
      <c r="L439" s="583"/>
      <c r="M439" s="620"/>
      <c r="N439" s="620"/>
    </row>
    <row r="440" spans="1:14" s="222" customFormat="1" outlineLevel="2">
      <c r="A440" s="217" t="s">
        <v>669</v>
      </c>
      <c r="B440" s="217" t="s">
        <v>22</v>
      </c>
      <c r="C440" s="218" t="s">
        <v>375</v>
      </c>
      <c r="D440" s="217" t="s">
        <v>378</v>
      </c>
      <c r="E440" s="219" t="s">
        <v>695</v>
      </c>
      <c r="F440" s="217" t="s">
        <v>730</v>
      </c>
      <c r="G440" s="536" t="s">
        <v>852</v>
      </c>
      <c r="H440" s="220">
        <v>85000000</v>
      </c>
      <c r="I440" s="221"/>
      <c r="J440" s="221"/>
      <c r="K440" s="220">
        <v>85000000</v>
      </c>
      <c r="L440" s="576">
        <v>0.1268</v>
      </c>
      <c r="M440" s="617">
        <v>43888</v>
      </c>
      <c r="N440" s="617">
        <v>45065</v>
      </c>
    </row>
    <row r="441" spans="1:14" s="222" customFormat="1" outlineLevel="2">
      <c r="A441" s="217" t="s">
        <v>669</v>
      </c>
      <c r="B441" s="217" t="s">
        <v>22</v>
      </c>
      <c r="C441" s="218" t="s">
        <v>375</v>
      </c>
      <c r="D441" s="217" t="s">
        <v>378</v>
      </c>
      <c r="E441" s="219" t="s">
        <v>695</v>
      </c>
      <c r="F441" s="217" t="s">
        <v>730</v>
      </c>
      <c r="G441" s="536" t="s">
        <v>853</v>
      </c>
      <c r="H441" s="220">
        <v>5000000</v>
      </c>
      <c r="I441" s="221"/>
      <c r="J441" s="221"/>
      <c r="K441" s="220">
        <v>5000000</v>
      </c>
      <c r="L441" s="576">
        <v>0.1268</v>
      </c>
      <c r="M441" s="617">
        <v>43888</v>
      </c>
      <c r="N441" s="617">
        <v>45065</v>
      </c>
    </row>
    <row r="442" spans="1:14" s="222" customFormat="1" outlineLevel="2">
      <c r="A442" s="217" t="s">
        <v>669</v>
      </c>
      <c r="B442" s="217" t="s">
        <v>22</v>
      </c>
      <c r="C442" s="218" t="s">
        <v>375</v>
      </c>
      <c r="D442" s="217" t="s">
        <v>378</v>
      </c>
      <c r="E442" s="219" t="s">
        <v>695</v>
      </c>
      <c r="F442" s="217" t="s">
        <v>730</v>
      </c>
      <c r="G442" s="536" t="s">
        <v>854</v>
      </c>
      <c r="H442" s="220">
        <v>5000000</v>
      </c>
      <c r="I442" s="221"/>
      <c r="J442" s="221"/>
      <c r="K442" s="220">
        <v>5000000</v>
      </c>
      <c r="L442" s="576">
        <v>0.1268</v>
      </c>
      <c r="M442" s="617">
        <v>43889</v>
      </c>
      <c r="N442" s="617">
        <v>45065</v>
      </c>
    </row>
    <row r="443" spans="1:14" s="222" customFormat="1" outlineLevel="2">
      <c r="A443" s="217" t="s">
        <v>669</v>
      </c>
      <c r="B443" s="217" t="s">
        <v>22</v>
      </c>
      <c r="C443" s="218" t="s">
        <v>375</v>
      </c>
      <c r="D443" s="217" t="s">
        <v>378</v>
      </c>
      <c r="E443" s="219" t="s">
        <v>695</v>
      </c>
      <c r="F443" s="217" t="s">
        <v>730</v>
      </c>
      <c r="G443" s="536" t="s">
        <v>855</v>
      </c>
      <c r="H443" s="220">
        <v>5000000</v>
      </c>
      <c r="I443" s="221"/>
      <c r="J443" s="221"/>
      <c r="K443" s="220">
        <v>5000000</v>
      </c>
      <c r="L443" s="576">
        <v>0.1268</v>
      </c>
      <c r="M443" s="617">
        <v>43892</v>
      </c>
      <c r="N443" s="617">
        <v>45065</v>
      </c>
    </row>
    <row r="444" spans="1:14" s="222" customFormat="1" outlineLevel="2">
      <c r="A444" s="217" t="s">
        <v>669</v>
      </c>
      <c r="B444" s="217" t="s">
        <v>22</v>
      </c>
      <c r="C444" s="218" t="s">
        <v>375</v>
      </c>
      <c r="D444" s="217" t="s">
        <v>378</v>
      </c>
      <c r="E444" s="219" t="s">
        <v>695</v>
      </c>
      <c r="F444" s="217" t="s">
        <v>730</v>
      </c>
      <c r="G444" s="536" t="s">
        <v>856</v>
      </c>
      <c r="H444" s="220">
        <v>30000000</v>
      </c>
      <c r="I444" s="221"/>
      <c r="J444" s="221"/>
      <c r="K444" s="220">
        <v>30000000</v>
      </c>
      <c r="L444" s="576">
        <v>0.1268</v>
      </c>
      <c r="M444" s="617">
        <v>43964</v>
      </c>
      <c r="N444" s="617">
        <v>45065</v>
      </c>
    </row>
    <row r="445" spans="1:14" s="222" customFormat="1" outlineLevel="2">
      <c r="A445" s="217" t="s">
        <v>669</v>
      </c>
      <c r="B445" s="217" t="s">
        <v>22</v>
      </c>
      <c r="C445" s="218" t="s">
        <v>375</v>
      </c>
      <c r="D445" s="217" t="s">
        <v>378</v>
      </c>
      <c r="E445" s="219" t="s">
        <v>695</v>
      </c>
      <c r="F445" s="217" t="s">
        <v>730</v>
      </c>
      <c r="G445" s="536" t="s">
        <v>857</v>
      </c>
      <c r="H445" s="220">
        <v>25000000</v>
      </c>
      <c r="I445" s="221"/>
      <c r="J445" s="221"/>
      <c r="K445" s="220">
        <v>25000000</v>
      </c>
      <c r="L445" s="576">
        <v>0.1268</v>
      </c>
      <c r="M445" s="617">
        <v>43965</v>
      </c>
      <c r="N445" s="617">
        <v>45065</v>
      </c>
    </row>
    <row r="446" spans="1:14" s="222" customFormat="1" outlineLevel="2">
      <c r="A446" s="217" t="s">
        <v>669</v>
      </c>
      <c r="B446" s="217" t="s">
        <v>22</v>
      </c>
      <c r="C446" s="218" t="s">
        <v>375</v>
      </c>
      <c r="D446" s="217" t="s">
        <v>378</v>
      </c>
      <c r="E446" s="219" t="s">
        <v>695</v>
      </c>
      <c r="F446" s="217" t="s">
        <v>730</v>
      </c>
      <c r="G446" s="536" t="s">
        <v>858</v>
      </c>
      <c r="H446" s="220">
        <v>30000000</v>
      </c>
      <c r="I446" s="221"/>
      <c r="J446" s="221"/>
      <c r="K446" s="220">
        <v>30000000</v>
      </c>
      <c r="L446" s="576">
        <v>0.1268</v>
      </c>
      <c r="M446" s="617">
        <v>43966</v>
      </c>
      <c r="N446" s="617">
        <v>45065</v>
      </c>
    </row>
    <row r="447" spans="1:14" s="222" customFormat="1" outlineLevel="2">
      <c r="A447" s="217" t="s">
        <v>669</v>
      </c>
      <c r="B447" s="217" t="s">
        <v>22</v>
      </c>
      <c r="C447" s="218" t="s">
        <v>375</v>
      </c>
      <c r="D447" s="217" t="s">
        <v>378</v>
      </c>
      <c r="E447" s="219" t="s">
        <v>695</v>
      </c>
      <c r="F447" s="217" t="s">
        <v>730</v>
      </c>
      <c r="G447" s="536" t="s">
        <v>859</v>
      </c>
      <c r="H447" s="220">
        <v>30000000</v>
      </c>
      <c r="I447" s="221"/>
      <c r="J447" s="221"/>
      <c r="K447" s="220">
        <v>30000000</v>
      </c>
      <c r="L447" s="576">
        <v>0.1268</v>
      </c>
      <c r="M447" s="617">
        <v>43969</v>
      </c>
      <c r="N447" s="617">
        <v>45065</v>
      </c>
    </row>
    <row r="448" spans="1:14" s="222" customFormat="1" outlineLevel="2">
      <c r="A448" s="217" t="s">
        <v>669</v>
      </c>
      <c r="B448" s="217" t="s">
        <v>22</v>
      </c>
      <c r="C448" s="218" t="s">
        <v>375</v>
      </c>
      <c r="D448" s="217" t="s">
        <v>378</v>
      </c>
      <c r="E448" s="219" t="s">
        <v>695</v>
      </c>
      <c r="F448" s="217" t="s">
        <v>730</v>
      </c>
      <c r="G448" s="536" t="s">
        <v>860</v>
      </c>
      <c r="H448" s="220">
        <v>5000000</v>
      </c>
      <c r="I448" s="221"/>
      <c r="J448" s="221"/>
      <c r="K448" s="220">
        <v>5000000</v>
      </c>
      <c r="L448" s="576">
        <v>0.1268</v>
      </c>
      <c r="M448" s="617">
        <v>43970</v>
      </c>
      <c r="N448" s="617">
        <v>45065</v>
      </c>
    </row>
    <row r="449" spans="1:14" s="222" customFormat="1" outlineLevel="2">
      <c r="A449" s="217" t="s">
        <v>669</v>
      </c>
      <c r="B449" s="217" t="s">
        <v>22</v>
      </c>
      <c r="C449" s="218" t="s">
        <v>375</v>
      </c>
      <c r="D449" s="217" t="s">
        <v>378</v>
      </c>
      <c r="E449" s="219" t="s">
        <v>695</v>
      </c>
      <c r="F449" s="217" t="s">
        <v>730</v>
      </c>
      <c r="G449" s="536" t="s">
        <v>861</v>
      </c>
      <c r="H449" s="220">
        <v>500000</v>
      </c>
      <c r="I449" s="221"/>
      <c r="J449" s="221"/>
      <c r="K449" s="220">
        <v>500000</v>
      </c>
      <c r="L449" s="576">
        <v>0.1268</v>
      </c>
      <c r="M449" s="617">
        <v>44005</v>
      </c>
      <c r="N449" s="617">
        <v>45065</v>
      </c>
    </row>
    <row r="450" spans="1:14" s="222" customFormat="1" outlineLevel="2">
      <c r="A450" s="217" t="s">
        <v>669</v>
      </c>
      <c r="B450" s="217" t="s">
        <v>22</v>
      </c>
      <c r="C450" s="218" t="s">
        <v>375</v>
      </c>
      <c r="D450" s="217" t="s">
        <v>378</v>
      </c>
      <c r="E450" s="219" t="s">
        <v>695</v>
      </c>
      <c r="F450" s="217" t="s">
        <v>730</v>
      </c>
      <c r="G450" s="536" t="s">
        <v>862</v>
      </c>
      <c r="H450" s="220">
        <v>30000000</v>
      </c>
      <c r="I450" s="221"/>
      <c r="J450" s="221"/>
      <c r="K450" s="220">
        <v>30000000</v>
      </c>
      <c r="L450" s="576">
        <v>0.1268</v>
      </c>
      <c r="M450" s="617">
        <v>44006</v>
      </c>
      <c r="N450" s="617">
        <v>45065</v>
      </c>
    </row>
    <row r="451" spans="1:14" s="222" customFormat="1" outlineLevel="2">
      <c r="A451" s="217" t="s">
        <v>669</v>
      </c>
      <c r="B451" s="217" t="s">
        <v>22</v>
      </c>
      <c r="C451" s="218" t="s">
        <v>375</v>
      </c>
      <c r="D451" s="217" t="s">
        <v>378</v>
      </c>
      <c r="E451" s="219" t="s">
        <v>695</v>
      </c>
      <c r="F451" s="217" t="s">
        <v>730</v>
      </c>
      <c r="G451" s="536" t="s">
        <v>863</v>
      </c>
      <c r="H451" s="220">
        <v>30000000</v>
      </c>
      <c r="I451" s="221"/>
      <c r="J451" s="221"/>
      <c r="K451" s="220">
        <v>30000000</v>
      </c>
      <c r="L451" s="576">
        <v>0.1268</v>
      </c>
      <c r="M451" s="617">
        <v>44040</v>
      </c>
      <c r="N451" s="617">
        <v>45065</v>
      </c>
    </row>
    <row r="452" spans="1:14" s="222" customFormat="1" outlineLevel="1">
      <c r="A452" s="217"/>
      <c r="B452" s="436" t="s">
        <v>741</v>
      </c>
      <c r="C452" s="218"/>
      <c r="D452" s="217"/>
      <c r="E452" s="219"/>
      <c r="F452" s="217"/>
      <c r="G452" s="505"/>
      <c r="H452" s="220">
        <f>SUBTOTAL(9,H440:H451)</f>
        <v>280500000</v>
      </c>
      <c r="I452" s="221">
        <f>SUBTOTAL(9,I440:I451)</f>
        <v>0</v>
      </c>
      <c r="J452" s="221">
        <f>SUBTOTAL(9,J440:J451)</f>
        <v>0</v>
      </c>
      <c r="K452" s="220">
        <f>SUBTOTAL(9,K440:K451)</f>
        <v>280500000</v>
      </c>
      <c r="L452" s="577"/>
      <c r="M452" s="617"/>
      <c r="N452" s="617"/>
    </row>
    <row r="453" spans="1:14" s="210" customFormat="1" ht="21.75" customHeight="1" outlineLevel="2">
      <c r="A453" s="205" t="s">
        <v>669</v>
      </c>
      <c r="B453" s="205" t="s">
        <v>24</v>
      </c>
      <c r="C453" s="206" t="s">
        <v>379</v>
      </c>
      <c r="D453" s="205" t="s">
        <v>384</v>
      </c>
      <c r="E453" s="207" t="s">
        <v>697</v>
      </c>
      <c r="F453" s="205" t="s">
        <v>730</v>
      </c>
      <c r="G453" s="534" t="s">
        <v>864</v>
      </c>
      <c r="H453" s="208">
        <v>25000000</v>
      </c>
      <c r="I453" s="209"/>
      <c r="J453" s="209"/>
      <c r="K453" s="208">
        <v>25000000</v>
      </c>
      <c r="L453" s="572">
        <v>0.15390000000000001</v>
      </c>
      <c r="M453" s="615">
        <v>44683</v>
      </c>
      <c r="N453" s="615">
        <v>45038</v>
      </c>
    </row>
    <row r="454" spans="1:14" s="210" customFormat="1" ht="21.75" customHeight="1" outlineLevel="2">
      <c r="A454" s="205" t="s">
        <v>669</v>
      </c>
      <c r="B454" s="205" t="s">
        <v>24</v>
      </c>
      <c r="C454" s="206" t="s">
        <v>379</v>
      </c>
      <c r="D454" s="205" t="s">
        <v>384</v>
      </c>
      <c r="E454" s="207" t="s">
        <v>697</v>
      </c>
      <c r="F454" s="205" t="s">
        <v>730</v>
      </c>
      <c r="G454" s="534" t="s">
        <v>865</v>
      </c>
      <c r="H454" s="208">
        <v>3026285</v>
      </c>
      <c r="I454" s="209"/>
      <c r="J454" s="209"/>
      <c r="K454" s="208">
        <v>3026285</v>
      </c>
      <c r="L454" s="572">
        <v>0.15390000000000001</v>
      </c>
      <c r="M454" s="615">
        <v>44926</v>
      </c>
      <c r="N454" s="615">
        <v>45038</v>
      </c>
    </row>
    <row r="455" spans="1:14" s="210" customFormat="1" ht="21.75" customHeight="1" outlineLevel="1">
      <c r="A455" s="205"/>
      <c r="B455" s="434" t="s">
        <v>742</v>
      </c>
      <c r="C455" s="206"/>
      <c r="D455" s="205"/>
      <c r="E455" s="207"/>
      <c r="F455" s="205"/>
      <c r="G455" s="503"/>
      <c r="H455" s="208">
        <f>SUBTOTAL(9,H453:H454)</f>
        <v>28026285</v>
      </c>
      <c r="I455" s="209">
        <f>SUBTOTAL(9,I453:I454)</f>
        <v>0</v>
      </c>
      <c r="J455" s="209">
        <f>SUBTOTAL(9,J453:J454)</f>
        <v>0</v>
      </c>
      <c r="K455" s="208">
        <f>SUBTOTAL(9,K453:K454)</f>
        <v>28026285</v>
      </c>
      <c r="L455" s="573"/>
      <c r="M455" s="615"/>
      <c r="N455" s="615"/>
    </row>
    <row r="456" spans="1:14" s="241" customFormat="1" outlineLevel="2">
      <c r="A456" s="236" t="s">
        <v>669</v>
      </c>
      <c r="B456" s="236" t="s">
        <v>42</v>
      </c>
      <c r="C456" s="237" t="s">
        <v>444</v>
      </c>
      <c r="D456" s="236" t="s">
        <v>446</v>
      </c>
      <c r="E456" s="238" t="s">
        <v>699</v>
      </c>
      <c r="F456" s="236" t="s">
        <v>730</v>
      </c>
      <c r="G456" s="540" t="s">
        <v>866</v>
      </c>
      <c r="H456" s="239">
        <v>190000000</v>
      </c>
      <c r="I456" s="240"/>
      <c r="J456" s="240"/>
      <c r="K456" s="239">
        <v>190000000</v>
      </c>
      <c r="L456" s="584">
        <v>0.1512</v>
      </c>
      <c r="M456" s="621">
        <v>44743</v>
      </c>
      <c r="N456" s="621">
        <v>45225</v>
      </c>
    </row>
    <row r="457" spans="1:14" s="241" customFormat="1" outlineLevel="1">
      <c r="A457" s="236"/>
      <c r="B457" s="440" t="s">
        <v>743</v>
      </c>
      <c r="C457" s="237"/>
      <c r="D457" s="236"/>
      <c r="E457" s="238"/>
      <c r="F457" s="236"/>
      <c r="G457" s="508"/>
      <c r="H457" s="239">
        <f>SUBTOTAL(9,H456:H456)</f>
        <v>190000000</v>
      </c>
      <c r="I457" s="240">
        <f>SUBTOTAL(9,I456:I456)</f>
        <v>0</v>
      </c>
      <c r="J457" s="240">
        <f>SUBTOTAL(9,J456:J456)</f>
        <v>0</v>
      </c>
      <c r="K457" s="239">
        <f>SUBTOTAL(9,K456:K456)</f>
        <v>190000000</v>
      </c>
      <c r="L457" s="585"/>
      <c r="M457" s="621"/>
      <c r="N457" s="621"/>
    </row>
    <row r="458" spans="1:14" s="247" customFormat="1" ht="21" outlineLevel="2">
      <c r="A458" s="242" t="s">
        <v>669</v>
      </c>
      <c r="B458" s="242" t="s">
        <v>30</v>
      </c>
      <c r="C458" s="243" t="s">
        <v>397</v>
      </c>
      <c r="D458" s="242" t="s">
        <v>400</v>
      </c>
      <c r="E458" s="244" t="s">
        <v>697</v>
      </c>
      <c r="F458" s="242" t="s">
        <v>730</v>
      </c>
      <c r="G458" s="541" t="s">
        <v>867</v>
      </c>
      <c r="H458" s="245">
        <v>100000000</v>
      </c>
      <c r="I458" s="246"/>
      <c r="J458" s="246"/>
      <c r="K458" s="245">
        <v>100000000</v>
      </c>
      <c r="L458" s="586">
        <v>0.15390000000000001</v>
      </c>
      <c r="M458" s="622">
        <v>44148</v>
      </c>
      <c r="N458" s="622">
        <v>45273</v>
      </c>
    </row>
    <row r="459" spans="1:14" s="247" customFormat="1" ht="21" outlineLevel="2">
      <c r="A459" s="242" t="s">
        <v>669</v>
      </c>
      <c r="B459" s="242" t="s">
        <v>30</v>
      </c>
      <c r="C459" s="243" t="s">
        <v>397</v>
      </c>
      <c r="D459" s="242" t="s">
        <v>400</v>
      </c>
      <c r="E459" s="244" t="s">
        <v>697</v>
      </c>
      <c r="F459" s="242" t="s">
        <v>730</v>
      </c>
      <c r="G459" s="541" t="s">
        <v>868</v>
      </c>
      <c r="H459" s="245">
        <v>31000000</v>
      </c>
      <c r="I459" s="246"/>
      <c r="J459" s="246"/>
      <c r="K459" s="245">
        <v>31000000</v>
      </c>
      <c r="L459" s="586">
        <v>0.15390000000000001</v>
      </c>
      <c r="M459" s="622">
        <v>44153</v>
      </c>
      <c r="N459" s="622">
        <v>45273</v>
      </c>
    </row>
    <row r="460" spans="1:14" s="247" customFormat="1" ht="21" outlineLevel="2">
      <c r="A460" s="242" t="s">
        <v>669</v>
      </c>
      <c r="B460" s="242" t="s">
        <v>30</v>
      </c>
      <c r="C460" s="243" t="s">
        <v>397</v>
      </c>
      <c r="D460" s="242" t="s">
        <v>400</v>
      </c>
      <c r="E460" s="244" t="s">
        <v>697</v>
      </c>
      <c r="F460" s="242" t="s">
        <v>730</v>
      </c>
      <c r="G460" s="541" t="s">
        <v>869</v>
      </c>
      <c r="H460" s="245">
        <v>9000000</v>
      </c>
      <c r="I460" s="246"/>
      <c r="J460" s="246"/>
      <c r="K460" s="245">
        <v>9000000</v>
      </c>
      <c r="L460" s="586">
        <v>0.15390000000000001</v>
      </c>
      <c r="M460" s="622">
        <v>44621</v>
      </c>
      <c r="N460" s="622">
        <v>45273</v>
      </c>
    </row>
    <row r="461" spans="1:14" s="247" customFormat="1" ht="21" outlineLevel="2">
      <c r="A461" s="242" t="s">
        <v>669</v>
      </c>
      <c r="B461" s="242" t="s">
        <v>30</v>
      </c>
      <c r="C461" s="243" t="s">
        <v>397</v>
      </c>
      <c r="D461" s="242" t="s">
        <v>400</v>
      </c>
      <c r="E461" s="244" t="s">
        <v>697</v>
      </c>
      <c r="F461" s="242" t="s">
        <v>730</v>
      </c>
      <c r="G461" s="541" t="s">
        <v>870</v>
      </c>
      <c r="H461" s="245">
        <v>2100000</v>
      </c>
      <c r="I461" s="246"/>
      <c r="J461" s="246"/>
      <c r="K461" s="245">
        <v>2100000</v>
      </c>
      <c r="L461" s="586">
        <v>0.15390000000000001</v>
      </c>
      <c r="M461" s="622">
        <v>44768</v>
      </c>
      <c r="N461" s="622">
        <v>45273</v>
      </c>
    </row>
    <row r="462" spans="1:14" s="247" customFormat="1" ht="21" outlineLevel="2">
      <c r="A462" s="242" t="s">
        <v>669</v>
      </c>
      <c r="B462" s="242" t="s">
        <v>30</v>
      </c>
      <c r="C462" s="243" t="s">
        <v>397</v>
      </c>
      <c r="D462" s="242" t="s">
        <v>400</v>
      </c>
      <c r="E462" s="244" t="s">
        <v>697</v>
      </c>
      <c r="F462" s="242" t="s">
        <v>730</v>
      </c>
      <c r="G462" s="541" t="s">
        <v>871</v>
      </c>
      <c r="H462" s="245">
        <v>3500000</v>
      </c>
      <c r="I462" s="246"/>
      <c r="J462" s="246"/>
      <c r="K462" s="245">
        <v>3500000</v>
      </c>
      <c r="L462" s="586">
        <v>0.15390000000000001</v>
      </c>
      <c r="M462" s="622">
        <v>44895</v>
      </c>
      <c r="N462" s="622">
        <v>45273</v>
      </c>
    </row>
    <row r="463" spans="1:14" s="247" customFormat="1" ht="21" outlineLevel="2">
      <c r="A463" s="242" t="s">
        <v>669</v>
      </c>
      <c r="B463" s="242" t="s">
        <v>30</v>
      </c>
      <c r="C463" s="243" t="s">
        <v>397</v>
      </c>
      <c r="D463" s="242" t="s">
        <v>400</v>
      </c>
      <c r="E463" s="244" t="s">
        <v>697</v>
      </c>
      <c r="F463" s="242" t="s">
        <v>730</v>
      </c>
      <c r="G463" s="541" t="s">
        <v>872</v>
      </c>
      <c r="H463" s="245">
        <v>2400000</v>
      </c>
      <c r="I463" s="246"/>
      <c r="J463" s="246"/>
      <c r="K463" s="245">
        <v>2400000</v>
      </c>
      <c r="L463" s="586">
        <v>0.15390000000000001</v>
      </c>
      <c r="M463" s="622">
        <v>45061</v>
      </c>
      <c r="N463" s="622">
        <v>45273</v>
      </c>
    </row>
    <row r="464" spans="1:14" s="247" customFormat="1" ht="21" outlineLevel="2">
      <c r="A464" s="242" t="s">
        <v>669</v>
      </c>
      <c r="B464" s="242" t="s">
        <v>30</v>
      </c>
      <c r="C464" s="243" t="s">
        <v>397</v>
      </c>
      <c r="D464" s="242" t="s">
        <v>400</v>
      </c>
      <c r="E464" s="244" t="s">
        <v>697</v>
      </c>
      <c r="F464" s="242" t="s">
        <v>730</v>
      </c>
      <c r="G464" s="541" t="s">
        <v>873</v>
      </c>
      <c r="H464" s="245">
        <v>900000</v>
      </c>
      <c r="I464" s="246"/>
      <c r="J464" s="246"/>
      <c r="K464" s="245">
        <v>900000</v>
      </c>
      <c r="L464" s="586">
        <v>0.15390000000000001</v>
      </c>
      <c r="M464" s="622">
        <v>45065</v>
      </c>
      <c r="N464" s="622">
        <v>45273</v>
      </c>
    </row>
    <row r="465" spans="1:14" s="247" customFormat="1" ht="21" outlineLevel="2">
      <c r="A465" s="242" t="s">
        <v>669</v>
      </c>
      <c r="B465" s="242" t="s">
        <v>30</v>
      </c>
      <c r="C465" s="243" t="s">
        <v>397</v>
      </c>
      <c r="D465" s="242" t="s">
        <v>400</v>
      </c>
      <c r="E465" s="244" t="s">
        <v>697</v>
      </c>
      <c r="F465" s="242" t="s">
        <v>730</v>
      </c>
      <c r="G465" s="541" t="s">
        <v>874</v>
      </c>
      <c r="H465" s="245">
        <v>300000</v>
      </c>
      <c r="I465" s="246"/>
      <c r="J465" s="246"/>
      <c r="K465" s="245">
        <v>300000</v>
      </c>
      <c r="L465" s="586">
        <v>0.15390000000000001</v>
      </c>
      <c r="M465" s="622">
        <v>45091</v>
      </c>
      <c r="N465" s="622">
        <v>45273</v>
      </c>
    </row>
    <row r="466" spans="1:14" s="247" customFormat="1" ht="21" outlineLevel="2">
      <c r="A466" s="242" t="s">
        <v>669</v>
      </c>
      <c r="B466" s="242" t="s">
        <v>30</v>
      </c>
      <c r="C466" s="243" t="s">
        <v>397</v>
      </c>
      <c r="D466" s="242" t="s">
        <v>400</v>
      </c>
      <c r="E466" s="244" t="s">
        <v>697</v>
      </c>
      <c r="F466" s="242" t="s">
        <v>730</v>
      </c>
      <c r="G466" s="541" t="s">
        <v>875</v>
      </c>
      <c r="H466" s="245">
        <v>295669</v>
      </c>
      <c r="I466" s="246"/>
      <c r="J466" s="246"/>
      <c r="K466" s="245">
        <v>295669</v>
      </c>
      <c r="L466" s="586">
        <v>0.15390000000000001</v>
      </c>
      <c r="M466" s="622">
        <v>45091</v>
      </c>
      <c r="N466" s="622">
        <v>45273</v>
      </c>
    </row>
    <row r="467" spans="1:14" s="247" customFormat="1" ht="21" outlineLevel="2">
      <c r="A467" s="242" t="s">
        <v>669</v>
      </c>
      <c r="B467" s="242" t="s">
        <v>30</v>
      </c>
      <c r="C467" s="243" t="s">
        <v>397</v>
      </c>
      <c r="D467" s="242" t="s">
        <v>400</v>
      </c>
      <c r="E467" s="244" t="s">
        <v>697</v>
      </c>
      <c r="F467" s="242" t="s">
        <v>730</v>
      </c>
      <c r="G467" s="541" t="s">
        <v>876</v>
      </c>
      <c r="H467" s="245">
        <v>13266110.470000001</v>
      </c>
      <c r="I467" s="246"/>
      <c r="J467" s="246"/>
      <c r="K467" s="245">
        <v>13266110.470000001</v>
      </c>
      <c r="L467" s="587" t="s">
        <v>702</v>
      </c>
      <c r="M467" s="622">
        <v>44882</v>
      </c>
      <c r="N467" s="622">
        <v>45273</v>
      </c>
    </row>
    <row r="468" spans="1:14" s="247" customFormat="1" outlineLevel="1">
      <c r="A468" s="242"/>
      <c r="B468" s="441" t="s">
        <v>744</v>
      </c>
      <c r="C468" s="243"/>
      <c r="D468" s="242"/>
      <c r="E468" s="244"/>
      <c r="F468" s="242"/>
      <c r="G468" s="509"/>
      <c r="H468" s="245">
        <f>SUBTOTAL(9,H458:H467)</f>
        <v>162761779.47</v>
      </c>
      <c r="I468" s="246">
        <f>SUBTOTAL(9,I458:I467)</f>
        <v>0</v>
      </c>
      <c r="J468" s="246">
        <f>SUBTOTAL(9,J458:J467)</f>
        <v>0</v>
      </c>
      <c r="K468" s="245">
        <f>SUBTOTAL(9,K458:K467)</f>
        <v>162761779.47</v>
      </c>
      <c r="L468" s="587"/>
      <c r="M468" s="622"/>
      <c r="N468" s="622"/>
    </row>
    <row r="469" spans="1:14" s="198" customFormat="1" ht="21" outlineLevel="2">
      <c r="A469" s="193" t="s">
        <v>669</v>
      </c>
      <c r="B469" s="193" t="s">
        <v>26</v>
      </c>
      <c r="C469" s="194" t="s">
        <v>386</v>
      </c>
      <c r="D469" s="193" t="s">
        <v>391</v>
      </c>
      <c r="E469" s="195" t="s">
        <v>695</v>
      </c>
      <c r="F469" s="193" t="s">
        <v>730</v>
      </c>
      <c r="G469" s="537" t="s">
        <v>877</v>
      </c>
      <c r="H469" s="196">
        <v>250000000</v>
      </c>
      <c r="I469" s="223"/>
      <c r="J469" s="223"/>
      <c r="K469" s="196">
        <v>250000000</v>
      </c>
      <c r="L469" s="578">
        <v>0.16</v>
      </c>
      <c r="M469" s="614">
        <v>44756</v>
      </c>
      <c r="N469" s="614">
        <v>45261</v>
      </c>
    </row>
    <row r="470" spans="1:14" s="198" customFormat="1" ht="21" outlineLevel="2">
      <c r="A470" s="193" t="s">
        <v>669</v>
      </c>
      <c r="B470" s="193" t="s">
        <v>26</v>
      </c>
      <c r="C470" s="194" t="s">
        <v>386</v>
      </c>
      <c r="D470" s="193" t="s">
        <v>391</v>
      </c>
      <c r="E470" s="195" t="s">
        <v>695</v>
      </c>
      <c r="F470" s="193" t="s">
        <v>730</v>
      </c>
      <c r="G470" s="537" t="s">
        <v>871</v>
      </c>
      <c r="H470" s="196">
        <v>50000000</v>
      </c>
      <c r="I470" s="223"/>
      <c r="J470" s="223"/>
      <c r="K470" s="196">
        <v>50000000</v>
      </c>
      <c r="L470" s="578">
        <v>0.16</v>
      </c>
      <c r="M470" s="614">
        <v>44895</v>
      </c>
      <c r="N470" s="614">
        <v>45261</v>
      </c>
    </row>
    <row r="471" spans="1:14" s="198" customFormat="1" ht="21" outlineLevel="2">
      <c r="A471" s="193" t="s">
        <v>669</v>
      </c>
      <c r="B471" s="193" t="s">
        <v>26</v>
      </c>
      <c r="C471" s="194" t="s">
        <v>386</v>
      </c>
      <c r="D471" s="193" t="s">
        <v>391</v>
      </c>
      <c r="E471" s="195" t="s">
        <v>695</v>
      </c>
      <c r="F471" s="193" t="s">
        <v>730</v>
      </c>
      <c r="G471" s="537" t="s">
        <v>878</v>
      </c>
      <c r="H471" s="196">
        <v>19696926</v>
      </c>
      <c r="I471" s="223"/>
      <c r="J471" s="223"/>
      <c r="K471" s="196">
        <v>19696926</v>
      </c>
      <c r="L471" s="578">
        <v>0.16</v>
      </c>
      <c r="M471" s="614">
        <v>44926</v>
      </c>
      <c r="N471" s="614">
        <v>45261</v>
      </c>
    </row>
    <row r="472" spans="1:14" s="198" customFormat="1" ht="21" outlineLevel="2">
      <c r="A472" s="193" t="s">
        <v>669</v>
      </c>
      <c r="B472" s="193" t="s">
        <v>26</v>
      </c>
      <c r="C472" s="194" t="s">
        <v>386</v>
      </c>
      <c r="D472" s="193" t="s">
        <v>391</v>
      </c>
      <c r="E472" s="195" t="s">
        <v>695</v>
      </c>
      <c r="F472" s="193" t="s">
        <v>730</v>
      </c>
      <c r="G472" s="537" t="s">
        <v>879</v>
      </c>
      <c r="H472" s="196">
        <v>3771575.56</v>
      </c>
      <c r="I472" s="223"/>
      <c r="J472" s="223"/>
      <c r="K472" s="196">
        <v>3771575.56</v>
      </c>
      <c r="L472" s="578">
        <v>0.16</v>
      </c>
      <c r="M472" s="614">
        <v>44957</v>
      </c>
      <c r="N472" s="614">
        <v>45261</v>
      </c>
    </row>
    <row r="473" spans="1:14" s="198" customFormat="1" ht="21" outlineLevel="2">
      <c r="A473" s="193" t="s">
        <v>669</v>
      </c>
      <c r="B473" s="193" t="s">
        <v>26</v>
      </c>
      <c r="C473" s="194" t="s">
        <v>386</v>
      </c>
      <c r="D473" s="193" t="s">
        <v>391</v>
      </c>
      <c r="E473" s="195" t="s">
        <v>695</v>
      </c>
      <c r="F473" s="193" t="s">
        <v>730</v>
      </c>
      <c r="G473" s="537" t="s">
        <v>880</v>
      </c>
      <c r="H473" s="196">
        <v>3444667.13</v>
      </c>
      <c r="I473" s="223"/>
      <c r="J473" s="223"/>
      <c r="K473" s="196">
        <v>3444667.13</v>
      </c>
      <c r="L473" s="578">
        <v>0.16</v>
      </c>
      <c r="M473" s="614">
        <v>44985</v>
      </c>
      <c r="N473" s="614">
        <v>45261</v>
      </c>
    </row>
    <row r="474" spans="1:14" s="198" customFormat="1" ht="21" outlineLevel="2">
      <c r="A474" s="193" t="s">
        <v>669</v>
      </c>
      <c r="B474" s="193" t="s">
        <v>26</v>
      </c>
      <c r="C474" s="194" t="s">
        <v>386</v>
      </c>
      <c r="D474" s="193" t="s">
        <v>391</v>
      </c>
      <c r="E474" s="195" t="s">
        <v>695</v>
      </c>
      <c r="F474" s="193" t="s">
        <v>730</v>
      </c>
      <c r="G474" s="537" t="s">
        <v>881</v>
      </c>
      <c r="H474" s="196">
        <v>3856708.08</v>
      </c>
      <c r="I474" s="223"/>
      <c r="J474" s="223"/>
      <c r="K474" s="196">
        <v>3856708.08</v>
      </c>
      <c r="L474" s="578">
        <v>0.16</v>
      </c>
      <c r="M474" s="614">
        <v>45015</v>
      </c>
      <c r="N474" s="614">
        <v>45261</v>
      </c>
    </row>
    <row r="475" spans="1:14" s="198" customFormat="1" ht="21" outlineLevel="2">
      <c r="A475" s="193" t="s">
        <v>669</v>
      </c>
      <c r="B475" s="193" t="s">
        <v>26</v>
      </c>
      <c r="C475" s="194" t="s">
        <v>386</v>
      </c>
      <c r="D475" s="193" t="s">
        <v>391</v>
      </c>
      <c r="E475" s="195" t="s">
        <v>695</v>
      </c>
      <c r="F475" s="193" t="s">
        <v>730</v>
      </c>
      <c r="G475" s="537" t="s">
        <v>883</v>
      </c>
      <c r="H475" s="196">
        <v>3775560.06</v>
      </c>
      <c r="I475" s="223"/>
      <c r="J475" s="223"/>
      <c r="K475" s="196">
        <v>3775560.06</v>
      </c>
      <c r="L475" s="578">
        <v>0.16</v>
      </c>
      <c r="M475" s="614">
        <v>45046</v>
      </c>
      <c r="N475" s="614">
        <v>45261</v>
      </c>
    </row>
    <row r="476" spans="1:14" s="198" customFormat="1" ht="21" outlineLevel="2">
      <c r="A476" s="193" t="s">
        <v>669</v>
      </c>
      <c r="B476" s="193" t="s">
        <v>26</v>
      </c>
      <c r="C476" s="194" t="s">
        <v>386</v>
      </c>
      <c r="D476" s="193" t="s">
        <v>391</v>
      </c>
      <c r="E476" s="195" t="s">
        <v>695</v>
      </c>
      <c r="F476" s="193" t="s">
        <v>730</v>
      </c>
      <c r="G476" s="537" t="s">
        <v>882</v>
      </c>
      <c r="H476" s="196">
        <v>3946748.59</v>
      </c>
      <c r="I476" s="223"/>
      <c r="J476" s="223"/>
      <c r="K476" s="196">
        <v>3946748.59</v>
      </c>
      <c r="L476" s="578">
        <v>0.16</v>
      </c>
      <c r="M476" s="614">
        <v>45077</v>
      </c>
      <c r="N476" s="614">
        <v>45261</v>
      </c>
    </row>
    <row r="477" spans="1:14" s="198" customFormat="1" ht="21" outlineLevel="2">
      <c r="A477" s="193" t="s">
        <v>669</v>
      </c>
      <c r="B477" s="193" t="s">
        <v>26</v>
      </c>
      <c r="C477" s="194" t="s">
        <v>386</v>
      </c>
      <c r="D477" s="193" t="s">
        <v>391</v>
      </c>
      <c r="E477" s="195" t="s">
        <v>695</v>
      </c>
      <c r="F477" s="193" t="s">
        <v>730</v>
      </c>
      <c r="G477" s="537" t="s">
        <v>884</v>
      </c>
      <c r="H477" s="196">
        <v>3863706.06</v>
      </c>
      <c r="I477" s="223"/>
      <c r="J477" s="223"/>
      <c r="K477" s="196">
        <v>3863706.06</v>
      </c>
      <c r="L477" s="578">
        <v>0.16</v>
      </c>
      <c r="M477" s="614">
        <v>45107</v>
      </c>
      <c r="N477" s="614">
        <v>45261</v>
      </c>
    </row>
    <row r="478" spans="1:14" s="198" customFormat="1" ht="21" outlineLevel="2">
      <c r="A478" s="193" t="s">
        <v>669</v>
      </c>
      <c r="B478" s="193" t="s">
        <v>26</v>
      </c>
      <c r="C478" s="194" t="s">
        <v>386</v>
      </c>
      <c r="D478" s="193" t="s">
        <v>391</v>
      </c>
      <c r="E478" s="195" t="s">
        <v>695</v>
      </c>
      <c r="F478" s="193" t="s">
        <v>730</v>
      </c>
      <c r="G478" s="537" t="s">
        <v>885</v>
      </c>
      <c r="H478" s="196">
        <v>4038891.24</v>
      </c>
      <c r="I478" s="223"/>
      <c r="J478" s="223"/>
      <c r="K478" s="196">
        <v>4038891.24</v>
      </c>
      <c r="L478" s="578">
        <v>0.16</v>
      </c>
      <c r="M478" s="614">
        <v>45137</v>
      </c>
      <c r="N478" s="614">
        <v>45261</v>
      </c>
    </row>
    <row r="479" spans="1:14" s="198" customFormat="1" outlineLevel="1">
      <c r="A479" s="193"/>
      <c r="B479" s="433" t="s">
        <v>745</v>
      </c>
      <c r="C479" s="194"/>
      <c r="D479" s="193"/>
      <c r="E479" s="195"/>
      <c r="F479" s="193"/>
      <c r="G479" s="502"/>
      <c r="H479" s="196">
        <f>SUBTOTAL(9,H469:H478)</f>
        <v>346394782.71999997</v>
      </c>
      <c r="I479" s="223">
        <f>SUBTOTAL(9,I469:I478)</f>
        <v>0</v>
      </c>
      <c r="J479" s="223">
        <f>SUBTOTAL(9,J469:J478)</f>
        <v>0</v>
      </c>
      <c r="K479" s="196">
        <f>SUBTOTAL(9,K469:K478)</f>
        <v>346394782.71999997</v>
      </c>
      <c r="L479" s="579"/>
      <c r="M479" s="614"/>
      <c r="N479" s="614"/>
    </row>
    <row r="480" spans="1:14" s="222" customFormat="1" ht="21" outlineLevel="2">
      <c r="A480" s="217" t="s">
        <v>669</v>
      </c>
      <c r="B480" s="217" t="s">
        <v>32</v>
      </c>
      <c r="C480" s="218" t="s">
        <v>401</v>
      </c>
      <c r="D480" s="217" t="s">
        <v>406</v>
      </c>
      <c r="E480" s="219" t="s">
        <v>697</v>
      </c>
      <c r="F480" s="217" t="s">
        <v>730</v>
      </c>
      <c r="G480" s="536" t="s">
        <v>886</v>
      </c>
      <c r="H480" s="220">
        <v>74368964.060000002</v>
      </c>
      <c r="I480" s="221"/>
      <c r="J480" s="221"/>
      <c r="K480" s="220">
        <v>74368964.060000002</v>
      </c>
      <c r="L480" s="576">
        <v>0.1268</v>
      </c>
      <c r="M480" s="617">
        <v>44561</v>
      </c>
      <c r="N480" s="617">
        <v>45291</v>
      </c>
    </row>
    <row r="481" spans="1:14" s="222" customFormat="1" ht="21" outlineLevel="2">
      <c r="A481" s="217" t="s">
        <v>669</v>
      </c>
      <c r="B481" s="217" t="s">
        <v>32</v>
      </c>
      <c r="C481" s="218" t="s">
        <v>401</v>
      </c>
      <c r="D481" s="217" t="s">
        <v>406</v>
      </c>
      <c r="E481" s="219" t="s">
        <v>697</v>
      </c>
      <c r="F481" s="217" t="s">
        <v>730</v>
      </c>
      <c r="G481" s="536" t="s">
        <v>887</v>
      </c>
      <c r="H481" s="220">
        <v>23751111</v>
      </c>
      <c r="I481" s="221"/>
      <c r="J481" s="221"/>
      <c r="K481" s="220">
        <v>23751111</v>
      </c>
      <c r="L481" s="576">
        <v>0.1268</v>
      </c>
      <c r="M481" s="617">
        <v>44902</v>
      </c>
      <c r="N481" s="617">
        <v>45291</v>
      </c>
    </row>
    <row r="482" spans="1:14" s="222" customFormat="1" outlineLevel="1">
      <c r="A482" s="217"/>
      <c r="B482" s="436" t="s">
        <v>746</v>
      </c>
      <c r="C482" s="218"/>
      <c r="D482" s="217"/>
      <c r="E482" s="219"/>
      <c r="F482" s="217"/>
      <c r="G482" s="505"/>
      <c r="H482" s="220">
        <f>SUBTOTAL(9,H480:H481)</f>
        <v>98120075.060000002</v>
      </c>
      <c r="I482" s="221">
        <f>SUBTOTAL(9,I480:I481)</f>
        <v>0</v>
      </c>
      <c r="J482" s="221">
        <f>SUBTOTAL(9,J480:J481)</f>
        <v>0</v>
      </c>
      <c r="K482" s="220">
        <f>SUBTOTAL(9,K480:K481)</f>
        <v>98120075.060000002</v>
      </c>
      <c r="L482" s="577"/>
      <c r="M482" s="617"/>
      <c r="N482" s="617"/>
    </row>
    <row r="483" spans="1:14" s="235" customFormat="1" outlineLevel="2">
      <c r="A483" s="230" t="s">
        <v>669</v>
      </c>
      <c r="B483" s="230" t="s">
        <v>38</v>
      </c>
      <c r="C483" s="231" t="s">
        <v>369</v>
      </c>
      <c r="D483" s="230" t="s">
        <v>374</v>
      </c>
      <c r="E483" s="232" t="s">
        <v>695</v>
      </c>
      <c r="F483" s="230" t="s">
        <v>730</v>
      </c>
      <c r="G483" s="542" t="s">
        <v>888</v>
      </c>
      <c r="H483" s="233">
        <v>823034840.41999996</v>
      </c>
      <c r="I483" s="234"/>
      <c r="J483" s="234"/>
      <c r="K483" s="233">
        <v>823034840.41999996</v>
      </c>
      <c r="L483" s="582">
        <v>0.1268</v>
      </c>
      <c r="M483" s="620">
        <v>44560</v>
      </c>
      <c r="N483" s="620">
        <v>45291</v>
      </c>
    </row>
    <row r="484" spans="1:14" s="235" customFormat="1" outlineLevel="2">
      <c r="A484" s="230" t="s">
        <v>669</v>
      </c>
      <c r="B484" s="230" t="s">
        <v>38</v>
      </c>
      <c r="C484" s="231" t="s">
        <v>369</v>
      </c>
      <c r="D484" s="230" t="s">
        <v>374</v>
      </c>
      <c r="E484" s="232" t="s">
        <v>695</v>
      </c>
      <c r="F484" s="230" t="s">
        <v>730</v>
      </c>
      <c r="G484" s="542" t="s">
        <v>890</v>
      </c>
      <c r="H484" s="233">
        <v>50624607</v>
      </c>
      <c r="I484" s="234"/>
      <c r="J484" s="234"/>
      <c r="K484" s="233">
        <v>50624607</v>
      </c>
      <c r="L484" s="582">
        <v>0.1268</v>
      </c>
      <c r="M484" s="620">
        <v>44196</v>
      </c>
      <c r="N484" s="620">
        <v>45291</v>
      </c>
    </row>
    <row r="485" spans="1:14" s="235" customFormat="1" outlineLevel="2">
      <c r="A485" s="230" t="s">
        <v>669</v>
      </c>
      <c r="B485" s="230" t="s">
        <v>38</v>
      </c>
      <c r="C485" s="231" t="s">
        <v>369</v>
      </c>
      <c r="D485" s="230" t="s">
        <v>374</v>
      </c>
      <c r="E485" s="232" t="s">
        <v>695</v>
      </c>
      <c r="F485" s="230" t="s">
        <v>730</v>
      </c>
      <c r="G485" s="542" t="s">
        <v>889</v>
      </c>
      <c r="H485" s="233">
        <v>46710752.899999999</v>
      </c>
      <c r="I485" s="234"/>
      <c r="J485" s="234"/>
      <c r="K485" s="233">
        <v>46710752.899999999</v>
      </c>
      <c r="L485" s="582">
        <v>0.1268</v>
      </c>
      <c r="M485" s="620">
        <v>44652</v>
      </c>
      <c r="N485" s="620">
        <v>45291</v>
      </c>
    </row>
    <row r="486" spans="1:14" s="235" customFormat="1" outlineLevel="1">
      <c r="A486" s="230"/>
      <c r="B486" s="443" t="s">
        <v>747</v>
      </c>
      <c r="C486" s="231"/>
      <c r="D486" s="442"/>
      <c r="E486" s="232"/>
      <c r="F486" s="230"/>
      <c r="G486" s="510"/>
      <c r="H486" s="233">
        <f>SUBTOTAL(9,H483:H485)</f>
        <v>920370200.31999993</v>
      </c>
      <c r="I486" s="234">
        <f>SUBTOTAL(9,I483:I485)</f>
        <v>0</v>
      </c>
      <c r="J486" s="234">
        <f>SUBTOTAL(9,J483:J485)</f>
        <v>0</v>
      </c>
      <c r="K486" s="233">
        <f>SUBTOTAL(9,K483:K485)</f>
        <v>920370200.31999993</v>
      </c>
      <c r="L486" s="583"/>
      <c r="M486" s="620"/>
      <c r="N486" s="620"/>
    </row>
    <row r="487" spans="1:14" s="253" customFormat="1" outlineLevel="2">
      <c r="A487" s="248" t="s">
        <v>669</v>
      </c>
      <c r="B487" s="254" t="s">
        <v>48</v>
      </c>
      <c r="C487" s="249" t="s">
        <v>465</v>
      </c>
      <c r="D487" s="255" t="s">
        <v>726</v>
      </c>
      <c r="E487" s="250" t="s">
        <v>697</v>
      </c>
      <c r="F487" s="248" t="s">
        <v>730</v>
      </c>
      <c r="G487" s="543" t="s">
        <v>891</v>
      </c>
      <c r="H487" s="251">
        <v>20877818.600000001</v>
      </c>
      <c r="I487" s="252"/>
      <c r="J487" s="252"/>
      <c r="K487" s="251">
        <v>20877818.600000001</v>
      </c>
      <c r="L487" s="588">
        <v>0.15390000000000001</v>
      </c>
      <c r="M487" s="623">
        <v>44560</v>
      </c>
      <c r="N487" s="623">
        <v>45064</v>
      </c>
    </row>
    <row r="488" spans="1:14" s="253" customFormat="1" outlineLevel="1">
      <c r="A488" s="248"/>
      <c r="B488" s="444" t="s">
        <v>748</v>
      </c>
      <c r="C488" s="249"/>
      <c r="D488" s="255"/>
      <c r="E488" s="250"/>
      <c r="F488" s="248"/>
      <c r="G488" s="511"/>
      <c r="H488" s="251">
        <f>SUBTOTAL(9,H487:H487)</f>
        <v>20877818.600000001</v>
      </c>
      <c r="I488" s="252">
        <f>SUBTOTAL(9,I487:I487)</f>
        <v>0</v>
      </c>
      <c r="J488" s="252">
        <f>SUBTOTAL(9,J487:J487)</f>
        <v>0</v>
      </c>
      <c r="K488" s="251">
        <f>SUBTOTAL(9,K487:K487)</f>
        <v>20877818.600000001</v>
      </c>
      <c r="L488" s="589"/>
      <c r="M488" s="623"/>
      <c r="N488" s="623"/>
    </row>
    <row r="489" spans="1:14" s="263" customFormat="1" outlineLevel="2">
      <c r="A489" s="256" t="s">
        <v>669</v>
      </c>
      <c r="B489" s="257" t="s">
        <v>258</v>
      </c>
      <c r="C489" s="258">
        <v>890926985</v>
      </c>
      <c r="D489" s="259" t="s">
        <v>707</v>
      </c>
      <c r="E489" s="260" t="s">
        <v>697</v>
      </c>
      <c r="F489" s="256" t="s">
        <v>730</v>
      </c>
      <c r="G489" s="544" t="s">
        <v>892</v>
      </c>
      <c r="H489" s="261">
        <v>3497560.14</v>
      </c>
      <c r="I489" s="262"/>
      <c r="J489" s="262"/>
      <c r="K489" s="261">
        <v>3497560.14</v>
      </c>
      <c r="L489" s="590">
        <v>0.1268</v>
      </c>
      <c r="M489" s="635">
        <v>45356</v>
      </c>
      <c r="N489" s="624">
        <v>46377</v>
      </c>
    </row>
    <row r="490" spans="1:14" s="263" customFormat="1" outlineLevel="2">
      <c r="A490" s="256" t="s">
        <v>669</v>
      </c>
      <c r="B490" s="257" t="s">
        <v>258</v>
      </c>
      <c r="C490" s="258">
        <v>890926985</v>
      </c>
      <c r="D490" s="259" t="s">
        <v>707</v>
      </c>
      <c r="E490" s="260" t="s">
        <v>697</v>
      </c>
      <c r="F490" s="256" t="s">
        <v>730</v>
      </c>
      <c r="G490" s="544" t="s">
        <v>893</v>
      </c>
      <c r="H490" s="261">
        <v>2078725.42</v>
      </c>
      <c r="I490" s="262"/>
      <c r="J490" s="262"/>
      <c r="K490" s="261">
        <v>2078725.42</v>
      </c>
      <c r="L490" s="590">
        <v>0.1268</v>
      </c>
      <c r="M490" s="635">
        <v>45390</v>
      </c>
      <c r="N490" s="624">
        <v>46377</v>
      </c>
    </row>
    <row r="491" spans="1:14" s="263" customFormat="1" outlineLevel="2">
      <c r="A491" s="256" t="s">
        <v>669</v>
      </c>
      <c r="B491" s="257" t="s">
        <v>258</v>
      </c>
      <c r="C491" s="258">
        <v>890926985</v>
      </c>
      <c r="D491" s="259" t="s">
        <v>707</v>
      </c>
      <c r="E491" s="260" t="s">
        <v>697</v>
      </c>
      <c r="F491" s="256" t="s">
        <v>730</v>
      </c>
      <c r="G491" s="544" t="s">
        <v>894</v>
      </c>
      <c r="H491" s="261">
        <v>2990000</v>
      </c>
      <c r="I491" s="262"/>
      <c r="J491" s="262"/>
      <c r="K491" s="261">
        <v>2990000</v>
      </c>
      <c r="L491" s="590">
        <v>0.1268</v>
      </c>
      <c r="M491" s="635">
        <v>45391</v>
      </c>
      <c r="N491" s="624">
        <v>46377</v>
      </c>
    </row>
    <row r="492" spans="1:14" s="263" customFormat="1" outlineLevel="2">
      <c r="A492" s="256" t="s">
        <v>669</v>
      </c>
      <c r="B492" s="257" t="s">
        <v>258</v>
      </c>
      <c r="C492" s="258">
        <v>890926985</v>
      </c>
      <c r="D492" s="259" t="s">
        <v>707</v>
      </c>
      <c r="E492" s="260" t="s">
        <v>697</v>
      </c>
      <c r="F492" s="256" t="s">
        <v>730</v>
      </c>
      <c r="G492" s="544" t="s">
        <v>895</v>
      </c>
      <c r="H492" s="261">
        <v>993389</v>
      </c>
      <c r="I492" s="262"/>
      <c r="J492" s="262"/>
      <c r="K492" s="261">
        <v>993389</v>
      </c>
      <c r="L492" s="590">
        <v>0.1268</v>
      </c>
      <c r="M492" s="635">
        <v>45391</v>
      </c>
      <c r="N492" s="624">
        <v>46377</v>
      </c>
    </row>
    <row r="493" spans="1:14" s="263" customFormat="1" outlineLevel="2">
      <c r="A493" s="256" t="s">
        <v>669</v>
      </c>
      <c r="B493" s="257" t="s">
        <v>258</v>
      </c>
      <c r="C493" s="258">
        <v>890926985</v>
      </c>
      <c r="D493" s="259" t="s">
        <v>707</v>
      </c>
      <c r="E493" s="260" t="s">
        <v>697</v>
      </c>
      <c r="F493" s="256" t="s">
        <v>730</v>
      </c>
      <c r="G493" s="544" t="s">
        <v>896</v>
      </c>
      <c r="H493" s="261">
        <v>6000000</v>
      </c>
      <c r="I493" s="262"/>
      <c r="J493" s="262"/>
      <c r="K493" s="261">
        <v>6000000</v>
      </c>
      <c r="L493" s="590">
        <v>0.1268</v>
      </c>
      <c r="M493" s="635">
        <v>45408</v>
      </c>
      <c r="N493" s="624">
        <v>46377</v>
      </c>
    </row>
    <row r="494" spans="1:14" s="263" customFormat="1" outlineLevel="2">
      <c r="A494" s="256" t="s">
        <v>669</v>
      </c>
      <c r="B494" s="257" t="s">
        <v>258</v>
      </c>
      <c r="C494" s="258">
        <v>890926985</v>
      </c>
      <c r="D494" s="259" t="s">
        <v>707</v>
      </c>
      <c r="E494" s="260" t="s">
        <v>697</v>
      </c>
      <c r="F494" s="256" t="s">
        <v>730</v>
      </c>
      <c r="G494" s="544" t="s">
        <v>897</v>
      </c>
      <c r="H494" s="261">
        <v>6000000</v>
      </c>
      <c r="I494" s="262"/>
      <c r="J494" s="262"/>
      <c r="K494" s="261">
        <v>6000000</v>
      </c>
      <c r="L494" s="590">
        <v>0.1268</v>
      </c>
      <c r="M494" s="635">
        <v>45420</v>
      </c>
      <c r="N494" s="624">
        <v>46377</v>
      </c>
    </row>
    <row r="495" spans="1:14" s="263" customFormat="1" outlineLevel="2">
      <c r="A495" s="256" t="s">
        <v>669</v>
      </c>
      <c r="B495" s="257" t="s">
        <v>258</v>
      </c>
      <c r="C495" s="258">
        <v>890926985</v>
      </c>
      <c r="D495" s="259" t="s">
        <v>707</v>
      </c>
      <c r="E495" s="260" t="s">
        <v>697</v>
      </c>
      <c r="F495" s="256" t="s">
        <v>730</v>
      </c>
      <c r="G495" s="544" t="s">
        <v>898</v>
      </c>
      <c r="H495" s="261">
        <v>3000000</v>
      </c>
      <c r="I495" s="262"/>
      <c r="J495" s="262"/>
      <c r="K495" s="261">
        <v>3000000</v>
      </c>
      <c r="L495" s="590">
        <v>0.1268</v>
      </c>
      <c r="M495" s="635">
        <v>45426</v>
      </c>
      <c r="N495" s="624">
        <v>46377</v>
      </c>
    </row>
    <row r="496" spans="1:14" s="263" customFormat="1" outlineLevel="2">
      <c r="A496" s="256" t="s">
        <v>669</v>
      </c>
      <c r="B496" s="257" t="s">
        <v>258</v>
      </c>
      <c r="C496" s="258">
        <v>890926985</v>
      </c>
      <c r="D496" s="259" t="s">
        <v>707</v>
      </c>
      <c r="E496" s="260" t="s">
        <v>697</v>
      </c>
      <c r="F496" s="256" t="s">
        <v>730</v>
      </c>
      <c r="G496" s="544" t="s">
        <v>899</v>
      </c>
      <c r="H496" s="261">
        <v>13000000</v>
      </c>
      <c r="I496" s="262"/>
      <c r="J496" s="262"/>
      <c r="K496" s="261">
        <v>13000000</v>
      </c>
      <c r="L496" s="590">
        <v>0.1268</v>
      </c>
      <c r="M496" s="635">
        <v>45429</v>
      </c>
      <c r="N496" s="624">
        <v>46377</v>
      </c>
    </row>
    <row r="497" spans="1:14" s="263" customFormat="1" outlineLevel="2">
      <c r="A497" s="256" t="s">
        <v>669</v>
      </c>
      <c r="B497" s="257" t="s">
        <v>258</v>
      </c>
      <c r="C497" s="258">
        <v>890926985</v>
      </c>
      <c r="D497" s="259" t="s">
        <v>707</v>
      </c>
      <c r="E497" s="260" t="s">
        <v>697</v>
      </c>
      <c r="F497" s="256" t="s">
        <v>730</v>
      </c>
      <c r="G497" s="544" t="s">
        <v>900</v>
      </c>
      <c r="H497" s="261">
        <v>5000000</v>
      </c>
      <c r="I497" s="262"/>
      <c r="J497" s="262"/>
      <c r="K497" s="261">
        <v>5000000</v>
      </c>
      <c r="L497" s="590">
        <v>0.1268</v>
      </c>
      <c r="M497" s="635">
        <v>45449</v>
      </c>
      <c r="N497" s="624">
        <v>46377</v>
      </c>
    </row>
    <row r="498" spans="1:14" s="263" customFormat="1" outlineLevel="2">
      <c r="A498" s="256" t="s">
        <v>669</v>
      </c>
      <c r="B498" s="257" t="s">
        <v>258</v>
      </c>
      <c r="C498" s="258">
        <v>890926985</v>
      </c>
      <c r="D498" s="259" t="s">
        <v>707</v>
      </c>
      <c r="E498" s="260" t="s">
        <v>697</v>
      </c>
      <c r="F498" s="256" t="s">
        <v>730</v>
      </c>
      <c r="G498" s="544" t="s">
        <v>901</v>
      </c>
      <c r="H498" s="261">
        <v>10000000</v>
      </c>
      <c r="I498" s="262"/>
      <c r="J498" s="262"/>
      <c r="K498" s="261">
        <v>10000000</v>
      </c>
      <c r="L498" s="590">
        <v>0.1268</v>
      </c>
      <c r="M498" s="635">
        <v>45457</v>
      </c>
      <c r="N498" s="624">
        <v>46377</v>
      </c>
    </row>
    <row r="499" spans="1:14" s="263" customFormat="1" outlineLevel="2">
      <c r="A499" s="256" t="s">
        <v>669</v>
      </c>
      <c r="B499" s="257" t="s">
        <v>258</v>
      </c>
      <c r="C499" s="258">
        <v>890926985</v>
      </c>
      <c r="D499" s="259" t="s">
        <v>707</v>
      </c>
      <c r="E499" s="260" t="s">
        <v>697</v>
      </c>
      <c r="F499" s="256" t="s">
        <v>730</v>
      </c>
      <c r="G499" s="544" t="s">
        <v>902</v>
      </c>
      <c r="H499" s="261">
        <v>2800000</v>
      </c>
      <c r="I499" s="262"/>
      <c r="J499" s="262"/>
      <c r="K499" s="261">
        <v>2800000</v>
      </c>
      <c r="L499" s="590">
        <v>0.1268</v>
      </c>
      <c r="M499" s="635">
        <v>45461</v>
      </c>
      <c r="N499" s="624">
        <v>46377</v>
      </c>
    </row>
    <row r="500" spans="1:14" s="263" customFormat="1" outlineLevel="2">
      <c r="A500" s="256" t="s">
        <v>669</v>
      </c>
      <c r="B500" s="257" t="s">
        <v>258</v>
      </c>
      <c r="C500" s="258">
        <v>890926985</v>
      </c>
      <c r="D500" s="259" t="s">
        <v>707</v>
      </c>
      <c r="E500" s="260" t="s">
        <v>697</v>
      </c>
      <c r="F500" s="256" t="s">
        <v>730</v>
      </c>
      <c r="G500" s="544" t="s">
        <v>903</v>
      </c>
      <c r="H500" s="261">
        <v>3000000</v>
      </c>
      <c r="I500" s="262"/>
      <c r="J500" s="262"/>
      <c r="K500" s="261">
        <v>3000000</v>
      </c>
      <c r="L500" s="590">
        <v>0.1268</v>
      </c>
      <c r="M500" s="635">
        <v>45462</v>
      </c>
      <c r="N500" s="624">
        <v>46377</v>
      </c>
    </row>
    <row r="501" spans="1:14" s="263" customFormat="1" outlineLevel="2">
      <c r="A501" s="256" t="s">
        <v>669</v>
      </c>
      <c r="B501" s="257" t="s">
        <v>258</v>
      </c>
      <c r="C501" s="258">
        <v>890926985</v>
      </c>
      <c r="D501" s="259" t="s">
        <v>707</v>
      </c>
      <c r="E501" s="260" t="s">
        <v>697</v>
      </c>
      <c r="F501" s="256" t="s">
        <v>730</v>
      </c>
      <c r="G501" s="544" t="s">
        <v>904</v>
      </c>
      <c r="H501" s="261">
        <v>3000000</v>
      </c>
      <c r="I501" s="262"/>
      <c r="J501" s="262"/>
      <c r="K501" s="261">
        <v>3000000</v>
      </c>
      <c r="L501" s="590">
        <v>0.1268</v>
      </c>
      <c r="M501" s="635">
        <v>45497</v>
      </c>
      <c r="N501" s="624">
        <v>46377</v>
      </c>
    </row>
    <row r="502" spans="1:14" s="263" customFormat="1" outlineLevel="2">
      <c r="A502" s="256" t="s">
        <v>669</v>
      </c>
      <c r="B502" s="257" t="s">
        <v>258</v>
      </c>
      <c r="C502" s="258">
        <v>890926985</v>
      </c>
      <c r="D502" s="259" t="s">
        <v>707</v>
      </c>
      <c r="E502" s="260" t="s">
        <v>697</v>
      </c>
      <c r="F502" s="256" t="s">
        <v>730</v>
      </c>
      <c r="G502" s="544" t="s">
        <v>905</v>
      </c>
      <c r="H502" s="261">
        <v>8000000</v>
      </c>
      <c r="I502" s="262"/>
      <c r="J502" s="262"/>
      <c r="K502" s="261">
        <v>8000000</v>
      </c>
      <c r="L502" s="590">
        <v>0.1268</v>
      </c>
      <c r="M502" s="635">
        <v>45517</v>
      </c>
      <c r="N502" s="624">
        <v>46377</v>
      </c>
    </row>
    <row r="503" spans="1:14" s="263" customFormat="1" outlineLevel="2">
      <c r="A503" s="256" t="s">
        <v>669</v>
      </c>
      <c r="B503" s="257" t="s">
        <v>258</v>
      </c>
      <c r="C503" s="258">
        <v>890926985</v>
      </c>
      <c r="D503" s="259" t="s">
        <v>707</v>
      </c>
      <c r="E503" s="260" t="s">
        <v>697</v>
      </c>
      <c r="F503" s="256" t="s">
        <v>730</v>
      </c>
      <c r="G503" s="544" t="s">
        <v>906</v>
      </c>
      <c r="H503" s="261">
        <v>8000000</v>
      </c>
      <c r="I503" s="262"/>
      <c r="J503" s="262"/>
      <c r="K503" s="261">
        <v>8000000</v>
      </c>
      <c r="L503" s="590">
        <v>0.1268</v>
      </c>
      <c r="M503" s="635">
        <v>45526</v>
      </c>
      <c r="N503" s="624">
        <v>46377</v>
      </c>
    </row>
    <row r="504" spans="1:14" s="263" customFormat="1" outlineLevel="2">
      <c r="A504" s="256" t="s">
        <v>669</v>
      </c>
      <c r="B504" s="257" t="s">
        <v>258</v>
      </c>
      <c r="C504" s="258">
        <v>890926985</v>
      </c>
      <c r="D504" s="259" t="s">
        <v>707</v>
      </c>
      <c r="E504" s="260" t="s">
        <v>697</v>
      </c>
      <c r="F504" s="256" t="s">
        <v>730</v>
      </c>
      <c r="G504" s="544" t="s">
        <v>907</v>
      </c>
      <c r="H504" s="261">
        <v>12000000</v>
      </c>
      <c r="I504" s="262"/>
      <c r="J504" s="262"/>
      <c r="K504" s="261">
        <v>12000000</v>
      </c>
      <c r="L504" s="590">
        <v>0.1268</v>
      </c>
      <c r="M504" s="635">
        <v>45538</v>
      </c>
      <c r="N504" s="624">
        <v>46377</v>
      </c>
    </row>
    <row r="505" spans="1:14" s="263" customFormat="1" outlineLevel="2">
      <c r="A505" s="256" t="s">
        <v>669</v>
      </c>
      <c r="B505" s="257" t="s">
        <v>258</v>
      </c>
      <c r="C505" s="258">
        <v>890926985</v>
      </c>
      <c r="D505" s="259" t="s">
        <v>707</v>
      </c>
      <c r="E505" s="260" t="s">
        <v>697</v>
      </c>
      <c r="F505" s="256" t="s">
        <v>730</v>
      </c>
      <c r="G505" s="544" t="s">
        <v>908</v>
      </c>
      <c r="H505" s="261">
        <v>2000000</v>
      </c>
      <c r="I505" s="262"/>
      <c r="J505" s="262"/>
      <c r="K505" s="261">
        <v>2000000</v>
      </c>
      <c r="L505" s="590">
        <v>0.1268</v>
      </c>
      <c r="M505" s="635">
        <v>45541</v>
      </c>
      <c r="N505" s="624">
        <v>46377</v>
      </c>
    </row>
    <row r="506" spans="1:14" s="263" customFormat="1" outlineLevel="2">
      <c r="A506" s="256" t="s">
        <v>669</v>
      </c>
      <c r="B506" s="257" t="s">
        <v>258</v>
      </c>
      <c r="C506" s="258">
        <v>890926985</v>
      </c>
      <c r="D506" s="259" t="s">
        <v>707</v>
      </c>
      <c r="E506" s="260" t="s">
        <v>697</v>
      </c>
      <c r="F506" s="256" t="s">
        <v>730</v>
      </c>
      <c r="G506" s="544" t="s">
        <v>909</v>
      </c>
      <c r="H506" s="261">
        <v>3000000</v>
      </c>
      <c r="I506" s="262"/>
      <c r="J506" s="262"/>
      <c r="K506" s="261">
        <v>3000000</v>
      </c>
      <c r="L506" s="590">
        <v>0.1268</v>
      </c>
      <c r="M506" s="635">
        <v>45552</v>
      </c>
      <c r="N506" s="624">
        <v>46377</v>
      </c>
    </row>
    <row r="507" spans="1:14" s="263" customFormat="1" outlineLevel="2">
      <c r="A507" s="256" t="s">
        <v>669</v>
      </c>
      <c r="B507" s="257" t="s">
        <v>258</v>
      </c>
      <c r="C507" s="258">
        <v>890926985</v>
      </c>
      <c r="D507" s="259" t="s">
        <v>707</v>
      </c>
      <c r="E507" s="260" t="s">
        <v>697</v>
      </c>
      <c r="F507" s="256" t="s">
        <v>730</v>
      </c>
      <c r="G507" s="544" t="s">
        <v>910</v>
      </c>
      <c r="H507" s="261">
        <v>3850000</v>
      </c>
      <c r="I507" s="262"/>
      <c r="J507" s="262"/>
      <c r="K507" s="261">
        <v>3850000</v>
      </c>
      <c r="L507" s="590">
        <v>0.1268</v>
      </c>
      <c r="M507" s="635">
        <v>45552</v>
      </c>
      <c r="N507" s="624">
        <v>46377</v>
      </c>
    </row>
    <row r="508" spans="1:14" s="263" customFormat="1" outlineLevel="2">
      <c r="A508" s="256" t="s">
        <v>669</v>
      </c>
      <c r="B508" s="257" t="s">
        <v>258</v>
      </c>
      <c r="C508" s="258">
        <v>890926985</v>
      </c>
      <c r="D508" s="259" t="s">
        <v>707</v>
      </c>
      <c r="E508" s="260" t="s">
        <v>697</v>
      </c>
      <c r="F508" s="256" t="s">
        <v>730</v>
      </c>
      <c r="G508" s="544" t="s">
        <v>911</v>
      </c>
      <c r="H508" s="261">
        <v>3000000</v>
      </c>
      <c r="I508" s="262"/>
      <c r="J508" s="262"/>
      <c r="K508" s="261">
        <v>3000000</v>
      </c>
      <c r="L508" s="590">
        <v>0.1268</v>
      </c>
      <c r="M508" s="635">
        <v>45559</v>
      </c>
      <c r="N508" s="624">
        <v>46377</v>
      </c>
    </row>
    <row r="509" spans="1:14" s="263" customFormat="1" outlineLevel="2">
      <c r="A509" s="256" t="s">
        <v>669</v>
      </c>
      <c r="B509" s="257" t="s">
        <v>258</v>
      </c>
      <c r="C509" s="258">
        <v>890926985</v>
      </c>
      <c r="D509" s="259" t="s">
        <v>707</v>
      </c>
      <c r="E509" s="260" t="s">
        <v>697</v>
      </c>
      <c r="F509" s="256" t="s">
        <v>730</v>
      </c>
      <c r="G509" s="544" t="s">
        <v>912</v>
      </c>
      <c r="H509" s="261">
        <v>3000000</v>
      </c>
      <c r="I509" s="262"/>
      <c r="J509" s="262"/>
      <c r="K509" s="261">
        <v>3000000</v>
      </c>
      <c r="L509" s="590">
        <v>0.1268</v>
      </c>
      <c r="M509" s="635">
        <v>45587</v>
      </c>
      <c r="N509" s="624">
        <v>46377</v>
      </c>
    </row>
    <row r="510" spans="1:14" s="263" customFormat="1" outlineLevel="2">
      <c r="A510" s="256" t="s">
        <v>669</v>
      </c>
      <c r="B510" s="257" t="s">
        <v>258</v>
      </c>
      <c r="C510" s="258">
        <v>890926985</v>
      </c>
      <c r="D510" s="259" t="s">
        <v>707</v>
      </c>
      <c r="E510" s="260" t="s">
        <v>697</v>
      </c>
      <c r="F510" s="256" t="s">
        <v>730</v>
      </c>
      <c r="G510" s="544" t="s">
        <v>913</v>
      </c>
      <c r="H510" s="261">
        <v>3000000</v>
      </c>
      <c r="I510" s="262"/>
      <c r="J510" s="262"/>
      <c r="K510" s="261">
        <v>3000000</v>
      </c>
      <c r="L510" s="590">
        <v>0.1268</v>
      </c>
      <c r="M510" s="635">
        <v>45596</v>
      </c>
      <c r="N510" s="624">
        <v>46377</v>
      </c>
    </row>
    <row r="511" spans="1:14" s="263" customFormat="1" outlineLevel="1">
      <c r="A511" s="256"/>
      <c r="B511" s="445" t="s">
        <v>749</v>
      </c>
      <c r="C511" s="425"/>
      <c r="D511" s="259"/>
      <c r="E511" s="260"/>
      <c r="F511" s="256"/>
      <c r="G511" s="512"/>
      <c r="H511" s="261">
        <f>SUBTOTAL(9,H489:H510)</f>
        <v>107209674.56</v>
      </c>
      <c r="I511" s="262">
        <f>SUBTOTAL(9,I489:I510)</f>
        <v>0</v>
      </c>
      <c r="J511" s="262">
        <f>SUBTOTAL(9,J489:J510)</f>
        <v>0</v>
      </c>
      <c r="K511" s="261">
        <f>SUBTOTAL(9,K489:K510)</f>
        <v>107209674.56</v>
      </c>
      <c r="L511" s="591"/>
      <c r="M511" s="624"/>
      <c r="N511" s="624"/>
    </row>
    <row r="512" spans="1:14" s="204" customFormat="1" outlineLevel="2">
      <c r="A512" s="199" t="s">
        <v>669</v>
      </c>
      <c r="B512" s="199" t="s">
        <v>28</v>
      </c>
      <c r="C512" s="311" t="s">
        <v>392</v>
      </c>
      <c r="D512" s="199" t="s">
        <v>396</v>
      </c>
      <c r="E512" s="201" t="s">
        <v>695</v>
      </c>
      <c r="F512" s="199" t="s">
        <v>671</v>
      </c>
      <c r="G512" s="539" t="s">
        <v>996</v>
      </c>
      <c r="H512" s="202">
        <v>2400650.2000000002</v>
      </c>
      <c r="I512" s="203"/>
      <c r="J512" s="203"/>
      <c r="K512" s="202">
        <v>2400650.2000000002</v>
      </c>
      <c r="L512" s="581" t="s">
        <v>714</v>
      </c>
      <c r="M512" s="638">
        <v>45141</v>
      </c>
      <c r="N512" s="638">
        <v>45141</v>
      </c>
    </row>
    <row r="513" spans="1:14" s="204" customFormat="1" outlineLevel="2">
      <c r="A513" s="199" t="s">
        <v>669</v>
      </c>
      <c r="B513" s="199" t="s">
        <v>28</v>
      </c>
      <c r="C513" s="311" t="s">
        <v>392</v>
      </c>
      <c r="D513" s="199" t="s">
        <v>396</v>
      </c>
      <c r="E513" s="201" t="s">
        <v>695</v>
      </c>
      <c r="F513" s="199" t="s">
        <v>671</v>
      </c>
      <c r="G513" s="539" t="s">
        <v>997</v>
      </c>
      <c r="H513" s="202">
        <v>4458334.7300000004</v>
      </c>
      <c r="I513" s="203"/>
      <c r="J513" s="203"/>
      <c r="K513" s="202">
        <v>4458334.7300000004</v>
      </c>
      <c r="L513" s="581" t="s">
        <v>714</v>
      </c>
      <c r="M513" s="638">
        <v>45143</v>
      </c>
      <c r="N513" s="638">
        <v>45143</v>
      </c>
    </row>
    <row r="514" spans="1:14" s="204" customFormat="1" outlineLevel="2">
      <c r="A514" s="199" t="s">
        <v>669</v>
      </c>
      <c r="B514" s="199" t="s">
        <v>28</v>
      </c>
      <c r="C514" s="311" t="s">
        <v>392</v>
      </c>
      <c r="D514" s="199" t="s">
        <v>396</v>
      </c>
      <c r="E514" s="201" t="s">
        <v>695</v>
      </c>
      <c r="F514" s="199" t="s">
        <v>671</v>
      </c>
      <c r="G514" s="539" t="s">
        <v>998</v>
      </c>
      <c r="H514" s="202">
        <v>2400650.2000000002</v>
      </c>
      <c r="I514" s="203"/>
      <c r="J514" s="203"/>
      <c r="K514" s="202">
        <v>2400650.2000000002</v>
      </c>
      <c r="L514" s="581" t="s">
        <v>714</v>
      </c>
      <c r="M514" s="638">
        <v>45172</v>
      </c>
      <c r="N514" s="638">
        <v>45172</v>
      </c>
    </row>
    <row r="515" spans="1:14" s="204" customFormat="1" outlineLevel="2">
      <c r="A515" s="199" t="s">
        <v>669</v>
      </c>
      <c r="B515" s="199" t="s">
        <v>28</v>
      </c>
      <c r="C515" s="311" t="s">
        <v>392</v>
      </c>
      <c r="D515" s="199" t="s">
        <v>396</v>
      </c>
      <c r="E515" s="201" t="s">
        <v>695</v>
      </c>
      <c r="F515" s="199" t="s">
        <v>671</v>
      </c>
      <c r="G515" s="539" t="s">
        <v>999</v>
      </c>
      <c r="H515" s="202">
        <v>4458334.7300000004</v>
      </c>
      <c r="I515" s="203"/>
      <c r="J515" s="203"/>
      <c r="K515" s="202">
        <v>4458334.7300000004</v>
      </c>
      <c r="L515" s="581" t="s">
        <v>714</v>
      </c>
      <c r="M515" s="638">
        <v>45174</v>
      </c>
      <c r="N515" s="638">
        <v>45174</v>
      </c>
    </row>
    <row r="516" spans="1:14" s="204" customFormat="1" outlineLevel="2">
      <c r="A516" s="199" t="s">
        <v>669</v>
      </c>
      <c r="B516" s="199" t="s">
        <v>28</v>
      </c>
      <c r="C516" s="311" t="s">
        <v>392</v>
      </c>
      <c r="D516" s="199" t="s">
        <v>396</v>
      </c>
      <c r="E516" s="201" t="s">
        <v>695</v>
      </c>
      <c r="F516" s="199" t="s">
        <v>671</v>
      </c>
      <c r="G516" s="539" t="s">
        <v>1000</v>
      </c>
      <c r="H516" s="202">
        <v>2400650.2000000002</v>
      </c>
      <c r="I516" s="203"/>
      <c r="J516" s="203"/>
      <c r="K516" s="202">
        <v>2400650.2000000002</v>
      </c>
      <c r="L516" s="581" t="s">
        <v>714</v>
      </c>
      <c r="M516" s="638">
        <v>44995</v>
      </c>
      <c r="N516" s="638">
        <v>44995</v>
      </c>
    </row>
    <row r="517" spans="1:14" s="204" customFormat="1" outlineLevel="2">
      <c r="A517" s="199" t="s">
        <v>669</v>
      </c>
      <c r="B517" s="199" t="s">
        <v>28</v>
      </c>
      <c r="C517" s="311" t="s">
        <v>392</v>
      </c>
      <c r="D517" s="199" t="s">
        <v>396</v>
      </c>
      <c r="E517" s="201" t="s">
        <v>695</v>
      </c>
      <c r="F517" s="199" t="s">
        <v>671</v>
      </c>
      <c r="G517" s="539" t="s">
        <v>1001</v>
      </c>
      <c r="H517" s="202">
        <v>4458334.7300000004</v>
      </c>
      <c r="I517" s="203"/>
      <c r="J517" s="203"/>
      <c r="K517" s="202">
        <v>4458334.7300000004</v>
      </c>
      <c r="L517" s="581" t="s">
        <v>714</v>
      </c>
      <c r="M517" s="638">
        <v>45056</v>
      </c>
      <c r="N517" s="638">
        <v>45056</v>
      </c>
    </row>
    <row r="518" spans="1:14" s="204" customFormat="1" outlineLevel="2">
      <c r="A518" s="199" t="s">
        <v>669</v>
      </c>
      <c r="B518" s="199" t="s">
        <v>28</v>
      </c>
      <c r="C518" s="311" t="s">
        <v>392</v>
      </c>
      <c r="D518" s="199" t="s">
        <v>396</v>
      </c>
      <c r="E518" s="201" t="s">
        <v>695</v>
      </c>
      <c r="F518" s="199" t="s">
        <v>671</v>
      </c>
      <c r="G518" s="539" t="s">
        <v>1002</v>
      </c>
      <c r="H518" s="202">
        <v>2400650.2000000002</v>
      </c>
      <c r="I518" s="203"/>
      <c r="J518" s="203"/>
      <c r="K518" s="202">
        <v>2400650.2000000002</v>
      </c>
      <c r="L518" s="581" t="s">
        <v>714</v>
      </c>
      <c r="M518" s="638">
        <v>45233</v>
      </c>
      <c r="N518" s="638">
        <v>45233</v>
      </c>
    </row>
    <row r="519" spans="1:14" s="204" customFormat="1" outlineLevel="2">
      <c r="A519" s="199" t="s">
        <v>669</v>
      </c>
      <c r="B519" s="199" t="s">
        <v>28</v>
      </c>
      <c r="C519" s="311" t="s">
        <v>392</v>
      </c>
      <c r="D519" s="199" t="s">
        <v>396</v>
      </c>
      <c r="E519" s="201" t="s">
        <v>695</v>
      </c>
      <c r="F519" s="199" t="s">
        <v>671</v>
      </c>
      <c r="G519" s="539" t="s">
        <v>1003</v>
      </c>
      <c r="H519" s="202">
        <v>4458334.7300000004</v>
      </c>
      <c r="I519" s="203"/>
      <c r="J519" s="203"/>
      <c r="K519" s="202">
        <v>4458334.7300000004</v>
      </c>
      <c r="L519" s="581" t="s">
        <v>714</v>
      </c>
      <c r="M519" s="638">
        <v>45235</v>
      </c>
      <c r="N519" s="638">
        <v>45235</v>
      </c>
    </row>
    <row r="520" spans="1:14" s="204" customFormat="1" outlineLevel="2">
      <c r="A520" s="199" t="s">
        <v>669</v>
      </c>
      <c r="B520" s="199" t="s">
        <v>28</v>
      </c>
      <c r="C520" s="311" t="s">
        <v>392</v>
      </c>
      <c r="D520" s="199" t="s">
        <v>396</v>
      </c>
      <c r="E520" s="201" t="s">
        <v>695</v>
      </c>
      <c r="F520" s="199" t="s">
        <v>671</v>
      </c>
      <c r="G520" s="539" t="s">
        <v>1004</v>
      </c>
      <c r="H520" s="202">
        <v>2400650.2000000002</v>
      </c>
      <c r="I520" s="203"/>
      <c r="J520" s="203"/>
      <c r="K520" s="202">
        <v>2400650.2000000002</v>
      </c>
      <c r="L520" s="581" t="s">
        <v>714</v>
      </c>
      <c r="M520" s="638">
        <v>45264</v>
      </c>
      <c r="N520" s="638">
        <v>45264</v>
      </c>
    </row>
    <row r="521" spans="1:14" s="204" customFormat="1" outlineLevel="2">
      <c r="A521" s="199" t="s">
        <v>669</v>
      </c>
      <c r="B521" s="199" t="s">
        <v>28</v>
      </c>
      <c r="C521" s="311" t="s">
        <v>392</v>
      </c>
      <c r="D521" s="199" t="s">
        <v>396</v>
      </c>
      <c r="E521" s="201" t="s">
        <v>695</v>
      </c>
      <c r="F521" s="199" t="s">
        <v>671</v>
      </c>
      <c r="G521" s="539" t="s">
        <v>1005</v>
      </c>
      <c r="H521" s="202">
        <v>4458334.7300000004</v>
      </c>
      <c r="I521" s="203"/>
      <c r="J521" s="203"/>
      <c r="K521" s="202">
        <v>4458334.7300000004</v>
      </c>
      <c r="L521" s="581" t="s">
        <v>714</v>
      </c>
      <c r="M521" s="638">
        <v>45265</v>
      </c>
      <c r="N521" s="638">
        <v>45265</v>
      </c>
    </row>
    <row r="522" spans="1:14" s="204" customFormat="1" outlineLevel="2">
      <c r="A522" s="199" t="s">
        <v>669</v>
      </c>
      <c r="B522" s="199" t="s">
        <v>28</v>
      </c>
      <c r="C522" s="311" t="s">
        <v>392</v>
      </c>
      <c r="D522" s="199" t="s">
        <v>396</v>
      </c>
      <c r="E522" s="201" t="s">
        <v>695</v>
      </c>
      <c r="F522" s="199" t="s">
        <v>671</v>
      </c>
      <c r="G522" s="539" t="s">
        <v>1006</v>
      </c>
      <c r="H522" s="202">
        <v>4458334.7300000004</v>
      </c>
      <c r="I522" s="203"/>
      <c r="J522" s="203"/>
      <c r="K522" s="202">
        <v>4458334.7300000004</v>
      </c>
      <c r="L522" s="581" t="s">
        <v>714</v>
      </c>
      <c r="M522" s="638">
        <v>45296</v>
      </c>
      <c r="N522" s="638">
        <v>45296</v>
      </c>
    </row>
    <row r="523" spans="1:14" s="204" customFormat="1" outlineLevel="2">
      <c r="A523" s="199" t="s">
        <v>669</v>
      </c>
      <c r="B523" s="199" t="s">
        <v>28</v>
      </c>
      <c r="C523" s="311" t="s">
        <v>392</v>
      </c>
      <c r="D523" s="199" t="s">
        <v>396</v>
      </c>
      <c r="E523" s="201" t="s">
        <v>695</v>
      </c>
      <c r="F523" s="199" t="s">
        <v>671</v>
      </c>
      <c r="G523" s="539" t="s">
        <v>1007</v>
      </c>
      <c r="H523" s="202">
        <v>2400650.2000000002</v>
      </c>
      <c r="I523" s="203"/>
      <c r="J523" s="203"/>
      <c r="K523" s="202">
        <v>2400650.2000000002</v>
      </c>
      <c r="L523" s="581" t="s">
        <v>714</v>
      </c>
      <c r="M523" s="638">
        <v>45296</v>
      </c>
      <c r="N523" s="638">
        <v>45296</v>
      </c>
    </row>
    <row r="524" spans="1:14" s="204" customFormat="1" outlineLevel="2">
      <c r="A524" s="199" t="s">
        <v>669</v>
      </c>
      <c r="B524" s="199" t="s">
        <v>28</v>
      </c>
      <c r="C524" s="311" t="s">
        <v>392</v>
      </c>
      <c r="D524" s="199" t="s">
        <v>396</v>
      </c>
      <c r="E524" s="201" t="s">
        <v>695</v>
      </c>
      <c r="F524" s="199" t="s">
        <v>671</v>
      </c>
      <c r="G524" s="539" t="s">
        <v>1008</v>
      </c>
      <c r="H524" s="202">
        <v>2400650.2000000002</v>
      </c>
      <c r="I524" s="203"/>
      <c r="J524" s="203"/>
      <c r="K524" s="202">
        <v>2400650.2000000002</v>
      </c>
      <c r="L524" s="581" t="s">
        <v>714</v>
      </c>
      <c r="M524" s="638">
        <v>45325</v>
      </c>
      <c r="N524" s="638">
        <v>45325</v>
      </c>
    </row>
    <row r="525" spans="1:14" s="204" customFormat="1" outlineLevel="2">
      <c r="A525" s="199" t="s">
        <v>669</v>
      </c>
      <c r="B525" s="199" t="s">
        <v>28</v>
      </c>
      <c r="C525" s="311" t="s">
        <v>392</v>
      </c>
      <c r="D525" s="199" t="s">
        <v>396</v>
      </c>
      <c r="E525" s="201" t="s">
        <v>695</v>
      </c>
      <c r="F525" s="199" t="s">
        <v>671</v>
      </c>
      <c r="G525" s="539" t="s">
        <v>1009</v>
      </c>
      <c r="H525" s="202">
        <v>4458334.7300000004</v>
      </c>
      <c r="I525" s="203"/>
      <c r="J525" s="203"/>
      <c r="K525" s="202">
        <v>4458334.7300000004</v>
      </c>
      <c r="L525" s="581" t="s">
        <v>714</v>
      </c>
      <c r="M525" s="638">
        <v>45327</v>
      </c>
      <c r="N525" s="638">
        <v>45327</v>
      </c>
    </row>
    <row r="526" spans="1:14" s="204" customFormat="1" outlineLevel="2">
      <c r="A526" s="199" t="s">
        <v>669</v>
      </c>
      <c r="B526" s="199" t="s">
        <v>28</v>
      </c>
      <c r="C526" s="311" t="s">
        <v>392</v>
      </c>
      <c r="D526" s="199" t="s">
        <v>396</v>
      </c>
      <c r="E526" s="201" t="s">
        <v>695</v>
      </c>
      <c r="F526" s="199" t="s">
        <v>671</v>
      </c>
      <c r="G526" s="539" t="s">
        <v>1010</v>
      </c>
      <c r="H526" s="202">
        <v>2400650.2000000002</v>
      </c>
      <c r="I526" s="203"/>
      <c r="J526" s="203"/>
      <c r="K526" s="202">
        <v>2400650.2000000002</v>
      </c>
      <c r="L526" s="581" t="s">
        <v>714</v>
      </c>
      <c r="M526" s="638">
        <v>45354</v>
      </c>
      <c r="N526" s="638">
        <v>45354</v>
      </c>
    </row>
    <row r="527" spans="1:14" s="204" customFormat="1" outlineLevel="2">
      <c r="A527" s="199" t="s">
        <v>669</v>
      </c>
      <c r="B527" s="199" t="s">
        <v>28</v>
      </c>
      <c r="C527" s="311" t="s">
        <v>392</v>
      </c>
      <c r="D527" s="199" t="s">
        <v>396</v>
      </c>
      <c r="E527" s="201" t="s">
        <v>695</v>
      </c>
      <c r="F527" s="199" t="s">
        <v>671</v>
      </c>
      <c r="G527" s="539" t="s">
        <v>1011</v>
      </c>
      <c r="H527" s="202">
        <v>4458334.7300000004</v>
      </c>
      <c r="I527" s="203"/>
      <c r="J527" s="203"/>
      <c r="K527" s="202">
        <v>4458334.7300000004</v>
      </c>
      <c r="L527" s="581" t="s">
        <v>714</v>
      </c>
      <c r="M527" s="638">
        <v>45356</v>
      </c>
      <c r="N527" s="638">
        <v>45356</v>
      </c>
    </row>
    <row r="528" spans="1:14" s="204" customFormat="1" outlineLevel="2">
      <c r="A528" s="199" t="s">
        <v>669</v>
      </c>
      <c r="B528" s="199" t="s">
        <v>28</v>
      </c>
      <c r="C528" s="311" t="s">
        <v>392</v>
      </c>
      <c r="D528" s="199" t="s">
        <v>396</v>
      </c>
      <c r="E528" s="201" t="s">
        <v>695</v>
      </c>
      <c r="F528" s="199" t="s">
        <v>671</v>
      </c>
      <c r="G528" s="539" t="s">
        <v>1012</v>
      </c>
      <c r="H528" s="202">
        <v>2400650.2000000002</v>
      </c>
      <c r="I528" s="203"/>
      <c r="J528" s="203"/>
      <c r="K528" s="202">
        <v>2400650.2000000002</v>
      </c>
      <c r="L528" s="581" t="s">
        <v>714</v>
      </c>
      <c r="M528" s="638">
        <v>45385</v>
      </c>
      <c r="N528" s="638">
        <v>45385</v>
      </c>
    </row>
    <row r="529" spans="1:14" s="204" customFormat="1" outlineLevel="2">
      <c r="A529" s="199" t="s">
        <v>669</v>
      </c>
      <c r="B529" s="199" t="s">
        <v>28</v>
      </c>
      <c r="C529" s="311" t="s">
        <v>392</v>
      </c>
      <c r="D529" s="199" t="s">
        <v>396</v>
      </c>
      <c r="E529" s="201" t="s">
        <v>695</v>
      </c>
      <c r="F529" s="199" t="s">
        <v>671</v>
      </c>
      <c r="G529" s="539" t="s">
        <v>1013</v>
      </c>
      <c r="H529" s="202">
        <v>4458334.7300000004</v>
      </c>
      <c r="I529" s="203"/>
      <c r="J529" s="203"/>
      <c r="K529" s="202">
        <v>4458334.7300000004</v>
      </c>
      <c r="L529" s="581" t="s">
        <v>714</v>
      </c>
      <c r="M529" s="638">
        <v>45387</v>
      </c>
      <c r="N529" s="638">
        <v>45387</v>
      </c>
    </row>
    <row r="530" spans="1:14" s="204" customFormat="1" outlineLevel="2">
      <c r="A530" s="199" t="s">
        <v>669</v>
      </c>
      <c r="B530" s="199" t="s">
        <v>28</v>
      </c>
      <c r="C530" s="311" t="s">
        <v>392</v>
      </c>
      <c r="D530" s="199" t="s">
        <v>396</v>
      </c>
      <c r="E530" s="201" t="s">
        <v>695</v>
      </c>
      <c r="F530" s="199" t="s">
        <v>671</v>
      </c>
      <c r="G530" s="539" t="s">
        <v>1014</v>
      </c>
      <c r="H530" s="202">
        <v>2400650.2000000002</v>
      </c>
      <c r="I530" s="203"/>
      <c r="J530" s="203"/>
      <c r="K530" s="202">
        <v>2400650.2000000002</v>
      </c>
      <c r="L530" s="581" t="s">
        <v>714</v>
      </c>
      <c r="M530" s="638">
        <v>45416</v>
      </c>
      <c r="N530" s="638">
        <v>45416</v>
      </c>
    </row>
    <row r="531" spans="1:14" s="204" customFormat="1" outlineLevel="2">
      <c r="A531" s="199" t="s">
        <v>669</v>
      </c>
      <c r="B531" s="199" t="s">
        <v>28</v>
      </c>
      <c r="C531" s="311" t="s">
        <v>392</v>
      </c>
      <c r="D531" s="199" t="s">
        <v>396</v>
      </c>
      <c r="E531" s="201" t="s">
        <v>695</v>
      </c>
      <c r="F531" s="199" t="s">
        <v>671</v>
      </c>
      <c r="G531" s="539" t="s">
        <v>1015</v>
      </c>
      <c r="H531" s="202">
        <v>4458334.7300000004</v>
      </c>
      <c r="I531" s="203"/>
      <c r="J531" s="203"/>
      <c r="K531" s="202">
        <v>4458334.7300000004</v>
      </c>
      <c r="L531" s="581" t="s">
        <v>714</v>
      </c>
      <c r="M531" s="638">
        <v>45417</v>
      </c>
      <c r="N531" s="638">
        <v>45417</v>
      </c>
    </row>
    <row r="532" spans="1:14" s="204" customFormat="1" outlineLevel="2">
      <c r="A532" s="199" t="s">
        <v>669</v>
      </c>
      <c r="B532" s="199" t="s">
        <v>28</v>
      </c>
      <c r="C532" s="311" t="s">
        <v>392</v>
      </c>
      <c r="D532" s="199" t="s">
        <v>396</v>
      </c>
      <c r="E532" s="201" t="s">
        <v>695</v>
      </c>
      <c r="F532" s="199" t="s">
        <v>671</v>
      </c>
      <c r="G532" s="539" t="s">
        <v>1016</v>
      </c>
      <c r="H532" s="202">
        <v>2400650.2000000002</v>
      </c>
      <c r="I532" s="203"/>
      <c r="J532" s="203"/>
      <c r="K532" s="202">
        <v>2400650.2000000002</v>
      </c>
      <c r="L532" s="581" t="s">
        <v>714</v>
      </c>
      <c r="M532" s="638">
        <v>45446</v>
      </c>
      <c r="N532" s="638">
        <v>45446</v>
      </c>
    </row>
    <row r="533" spans="1:14" s="204" customFormat="1" outlineLevel="2">
      <c r="A533" s="199" t="s">
        <v>669</v>
      </c>
      <c r="B533" s="199" t="s">
        <v>28</v>
      </c>
      <c r="C533" s="311" t="s">
        <v>392</v>
      </c>
      <c r="D533" s="199" t="s">
        <v>396</v>
      </c>
      <c r="E533" s="201" t="s">
        <v>695</v>
      </c>
      <c r="F533" s="199" t="s">
        <v>671</v>
      </c>
      <c r="G533" s="539" t="s">
        <v>1017</v>
      </c>
      <c r="H533" s="202">
        <v>4458334.7300000004</v>
      </c>
      <c r="I533" s="203"/>
      <c r="J533" s="203"/>
      <c r="K533" s="202">
        <v>4458334.7300000004</v>
      </c>
      <c r="L533" s="581" t="s">
        <v>714</v>
      </c>
      <c r="M533" s="638">
        <v>45448</v>
      </c>
      <c r="N533" s="638">
        <v>45448</v>
      </c>
    </row>
    <row r="534" spans="1:14" s="204" customFormat="1" outlineLevel="2">
      <c r="A534" s="199" t="s">
        <v>669</v>
      </c>
      <c r="B534" s="199" t="s">
        <v>28</v>
      </c>
      <c r="C534" s="311" t="s">
        <v>392</v>
      </c>
      <c r="D534" s="199" t="s">
        <v>396</v>
      </c>
      <c r="E534" s="201" t="s">
        <v>695</v>
      </c>
      <c r="F534" s="199" t="s">
        <v>671</v>
      </c>
      <c r="G534" s="539" t="s">
        <v>1018</v>
      </c>
      <c r="H534" s="202">
        <v>2400650.2000000002</v>
      </c>
      <c r="I534" s="203"/>
      <c r="J534" s="203"/>
      <c r="K534" s="202">
        <v>2400650.2000000002</v>
      </c>
      <c r="L534" s="581" t="s">
        <v>714</v>
      </c>
      <c r="M534" s="638">
        <v>45476</v>
      </c>
      <c r="N534" s="638">
        <v>45476</v>
      </c>
    </row>
    <row r="535" spans="1:14" s="204" customFormat="1" outlineLevel="2">
      <c r="A535" s="199" t="s">
        <v>669</v>
      </c>
      <c r="B535" s="199" t="s">
        <v>28</v>
      </c>
      <c r="C535" s="311" t="s">
        <v>392</v>
      </c>
      <c r="D535" s="199" t="s">
        <v>396</v>
      </c>
      <c r="E535" s="201" t="s">
        <v>695</v>
      </c>
      <c r="F535" s="199" t="s">
        <v>671</v>
      </c>
      <c r="G535" s="539" t="s">
        <v>1019</v>
      </c>
      <c r="H535" s="202">
        <v>4458334.7300000004</v>
      </c>
      <c r="I535" s="203"/>
      <c r="J535" s="203"/>
      <c r="K535" s="202">
        <v>4458334.7300000004</v>
      </c>
      <c r="L535" s="581" t="s">
        <v>714</v>
      </c>
      <c r="M535" s="638">
        <v>45478</v>
      </c>
      <c r="N535" s="638">
        <v>45478</v>
      </c>
    </row>
    <row r="536" spans="1:14" s="204" customFormat="1" outlineLevel="2">
      <c r="A536" s="199" t="s">
        <v>669</v>
      </c>
      <c r="B536" s="199" t="s">
        <v>28</v>
      </c>
      <c r="C536" s="311" t="s">
        <v>392</v>
      </c>
      <c r="D536" s="199" t="s">
        <v>396</v>
      </c>
      <c r="E536" s="201" t="s">
        <v>695</v>
      </c>
      <c r="F536" s="199" t="s">
        <v>671</v>
      </c>
      <c r="G536" s="539" t="s">
        <v>1020</v>
      </c>
      <c r="H536" s="202">
        <v>2400650.2000000002</v>
      </c>
      <c r="I536" s="203"/>
      <c r="J536" s="203"/>
      <c r="K536" s="202">
        <v>2400650.2000000002</v>
      </c>
      <c r="L536" s="581" t="s">
        <v>714</v>
      </c>
      <c r="M536" s="638">
        <v>45508</v>
      </c>
      <c r="N536" s="638">
        <v>45508</v>
      </c>
    </row>
    <row r="537" spans="1:14" s="204" customFormat="1" outlineLevel="2">
      <c r="A537" s="199" t="s">
        <v>669</v>
      </c>
      <c r="B537" s="199" t="s">
        <v>28</v>
      </c>
      <c r="C537" s="311" t="s">
        <v>392</v>
      </c>
      <c r="D537" s="199" t="s">
        <v>396</v>
      </c>
      <c r="E537" s="201" t="s">
        <v>695</v>
      </c>
      <c r="F537" s="199" t="s">
        <v>671</v>
      </c>
      <c r="G537" s="539" t="s">
        <v>915</v>
      </c>
      <c r="H537" s="202">
        <v>4458334.7300000004</v>
      </c>
      <c r="I537" s="203"/>
      <c r="J537" s="203"/>
      <c r="K537" s="202">
        <v>4458334.7300000004</v>
      </c>
      <c r="L537" s="581" t="s">
        <v>714</v>
      </c>
      <c r="M537" s="638">
        <v>45509</v>
      </c>
      <c r="N537" s="638">
        <v>45509</v>
      </c>
    </row>
    <row r="538" spans="1:14" s="204" customFormat="1" outlineLevel="2">
      <c r="A538" s="199" t="s">
        <v>669</v>
      </c>
      <c r="B538" s="199" t="s">
        <v>28</v>
      </c>
      <c r="C538" s="311" t="s">
        <v>392</v>
      </c>
      <c r="D538" s="199" t="s">
        <v>396</v>
      </c>
      <c r="E538" s="201" t="s">
        <v>695</v>
      </c>
      <c r="F538" s="199" t="s">
        <v>671</v>
      </c>
      <c r="G538" s="539" t="s">
        <v>1021</v>
      </c>
      <c r="H538" s="202">
        <v>2400650.2000000002</v>
      </c>
      <c r="I538" s="203"/>
      <c r="J538" s="203"/>
      <c r="K538" s="202">
        <v>2400650.2000000002</v>
      </c>
      <c r="L538" s="581" t="s">
        <v>714</v>
      </c>
      <c r="M538" s="638">
        <v>45538</v>
      </c>
      <c r="N538" s="638">
        <v>45538</v>
      </c>
    </row>
    <row r="539" spans="1:14" s="204" customFormat="1" outlineLevel="2">
      <c r="A539" s="199" t="s">
        <v>669</v>
      </c>
      <c r="B539" s="199" t="s">
        <v>28</v>
      </c>
      <c r="C539" s="311" t="s">
        <v>392</v>
      </c>
      <c r="D539" s="199" t="s">
        <v>396</v>
      </c>
      <c r="E539" s="201" t="s">
        <v>695</v>
      </c>
      <c r="F539" s="199" t="s">
        <v>671</v>
      </c>
      <c r="G539" s="539" t="s">
        <v>916</v>
      </c>
      <c r="H539" s="202">
        <v>4458334.7300000004</v>
      </c>
      <c r="I539" s="203"/>
      <c r="J539" s="203"/>
      <c r="K539" s="202">
        <v>4458334.7300000004</v>
      </c>
      <c r="L539" s="581" t="s">
        <v>714</v>
      </c>
      <c r="M539" s="638">
        <v>45539</v>
      </c>
      <c r="N539" s="638">
        <v>45539</v>
      </c>
    </row>
    <row r="540" spans="1:14" s="204" customFormat="1" outlineLevel="2">
      <c r="A540" s="199" t="s">
        <v>669</v>
      </c>
      <c r="B540" s="199" t="s">
        <v>28</v>
      </c>
      <c r="C540" s="311" t="s">
        <v>392</v>
      </c>
      <c r="D540" s="199" t="s">
        <v>396</v>
      </c>
      <c r="E540" s="201" t="s">
        <v>695</v>
      </c>
      <c r="F540" s="199" t="s">
        <v>671</v>
      </c>
      <c r="G540" s="539" t="s">
        <v>1022</v>
      </c>
      <c r="H540" s="202">
        <v>2400650.2000000002</v>
      </c>
      <c r="I540" s="203"/>
      <c r="J540" s="203"/>
      <c r="K540" s="202">
        <v>2400650.2000000002</v>
      </c>
      <c r="L540" s="581" t="s">
        <v>714</v>
      </c>
      <c r="M540" s="638">
        <v>45568</v>
      </c>
      <c r="N540" s="638">
        <v>45568</v>
      </c>
    </row>
    <row r="541" spans="1:14" s="204" customFormat="1" outlineLevel="2">
      <c r="A541" s="199" t="s">
        <v>669</v>
      </c>
      <c r="B541" s="199" t="s">
        <v>28</v>
      </c>
      <c r="C541" s="311" t="s">
        <v>392</v>
      </c>
      <c r="D541" s="199" t="s">
        <v>396</v>
      </c>
      <c r="E541" s="201" t="s">
        <v>695</v>
      </c>
      <c r="F541" s="199" t="s">
        <v>671</v>
      </c>
      <c r="G541" s="539" t="s">
        <v>1023</v>
      </c>
      <c r="H541" s="202">
        <v>4458334.7300000004</v>
      </c>
      <c r="I541" s="203"/>
      <c r="J541" s="203"/>
      <c r="K541" s="202">
        <v>4458334.7300000004</v>
      </c>
      <c r="L541" s="581" t="s">
        <v>714</v>
      </c>
      <c r="M541" s="638">
        <v>45570</v>
      </c>
      <c r="N541" s="638">
        <v>45570</v>
      </c>
    </row>
    <row r="542" spans="1:14" s="204" customFormat="1" outlineLevel="1">
      <c r="A542" s="199"/>
      <c r="B542" s="438" t="s">
        <v>736</v>
      </c>
      <c r="C542" s="311"/>
      <c r="D542" s="199"/>
      <c r="E542" s="201"/>
      <c r="F542" s="199"/>
      <c r="G542" s="501"/>
      <c r="H542" s="202">
        <f>SUBTOTAL(9,H512:H541)</f>
        <v>102884773.95000008</v>
      </c>
      <c r="I542" s="203">
        <f>SUBTOTAL(9,I512:I541)</f>
        <v>0</v>
      </c>
      <c r="J542" s="203">
        <f>SUBTOTAL(9,J512:J541)</f>
        <v>0</v>
      </c>
      <c r="K542" s="202">
        <f>SUBTOTAL(9,K512:K541)</f>
        <v>102884773.95000008</v>
      </c>
      <c r="L542" s="581"/>
      <c r="M542" s="619"/>
      <c r="N542" s="619"/>
    </row>
    <row r="543" spans="1:14" s="317" customFormat="1" outlineLevel="2">
      <c r="A543" s="312" t="s">
        <v>669</v>
      </c>
      <c r="B543" s="312" t="s">
        <v>36</v>
      </c>
      <c r="C543" s="313" t="s">
        <v>360</v>
      </c>
      <c r="D543" s="312" t="s">
        <v>727</v>
      </c>
      <c r="E543" s="314" t="s">
        <v>695</v>
      </c>
      <c r="F543" s="312" t="s">
        <v>671</v>
      </c>
      <c r="G543" s="551" t="s">
        <v>1024</v>
      </c>
      <c r="H543" s="315">
        <v>4166009</v>
      </c>
      <c r="I543" s="316"/>
      <c r="J543" s="316"/>
      <c r="K543" s="315">
        <v>4166009</v>
      </c>
      <c r="L543" s="592" t="s">
        <v>714</v>
      </c>
      <c r="M543" s="639">
        <v>45325</v>
      </c>
      <c r="N543" s="639">
        <v>45325</v>
      </c>
    </row>
    <row r="544" spans="1:14" s="317" customFormat="1" outlineLevel="2">
      <c r="A544" s="312" t="s">
        <v>669</v>
      </c>
      <c r="B544" s="312" t="s">
        <v>36</v>
      </c>
      <c r="C544" s="313" t="s">
        <v>360</v>
      </c>
      <c r="D544" s="312" t="s">
        <v>727</v>
      </c>
      <c r="E544" s="314" t="s">
        <v>695</v>
      </c>
      <c r="F544" s="312" t="s">
        <v>671</v>
      </c>
      <c r="G544" s="551" t="s">
        <v>1025</v>
      </c>
      <c r="H544" s="315">
        <v>2238555</v>
      </c>
      <c r="I544" s="316"/>
      <c r="J544" s="316"/>
      <c r="K544" s="315">
        <v>2238555</v>
      </c>
      <c r="L544" s="592" t="s">
        <v>714</v>
      </c>
      <c r="M544" s="639">
        <v>45337</v>
      </c>
      <c r="N544" s="639">
        <v>45337</v>
      </c>
    </row>
    <row r="545" spans="1:14" s="317" customFormat="1" outlineLevel="2">
      <c r="A545" s="312" t="s">
        <v>669</v>
      </c>
      <c r="B545" s="312" t="s">
        <v>36</v>
      </c>
      <c r="C545" s="313" t="s">
        <v>360</v>
      </c>
      <c r="D545" s="312" t="s">
        <v>727</v>
      </c>
      <c r="E545" s="314" t="s">
        <v>695</v>
      </c>
      <c r="F545" s="312" t="s">
        <v>671</v>
      </c>
      <c r="G545" s="551" t="s">
        <v>1026</v>
      </c>
      <c r="H545" s="315">
        <v>1124669</v>
      </c>
      <c r="I545" s="316"/>
      <c r="J545" s="316"/>
      <c r="K545" s="315">
        <v>1124669</v>
      </c>
      <c r="L545" s="592" t="s">
        <v>714</v>
      </c>
      <c r="M545" s="639">
        <v>45343</v>
      </c>
      <c r="N545" s="639">
        <v>45343</v>
      </c>
    </row>
    <row r="546" spans="1:14" s="317" customFormat="1" outlineLevel="2">
      <c r="A546" s="312" t="s">
        <v>669</v>
      </c>
      <c r="B546" s="312" t="s">
        <v>36</v>
      </c>
      <c r="C546" s="313" t="s">
        <v>360</v>
      </c>
      <c r="D546" s="312" t="s">
        <v>727</v>
      </c>
      <c r="E546" s="314" t="s">
        <v>695</v>
      </c>
      <c r="F546" s="312" t="s">
        <v>671</v>
      </c>
      <c r="G546" s="551" t="s">
        <v>1027</v>
      </c>
      <c r="H546" s="315">
        <v>7088910</v>
      </c>
      <c r="I546" s="316"/>
      <c r="J546" s="316"/>
      <c r="K546" s="315">
        <v>7088910</v>
      </c>
      <c r="L546" s="592" t="s">
        <v>714</v>
      </c>
      <c r="M546" s="639">
        <v>45354</v>
      </c>
      <c r="N546" s="639">
        <v>45354</v>
      </c>
    </row>
    <row r="547" spans="1:14" s="317" customFormat="1" outlineLevel="2">
      <c r="A547" s="312" t="s">
        <v>669</v>
      </c>
      <c r="B547" s="312" t="s">
        <v>36</v>
      </c>
      <c r="C547" s="313" t="s">
        <v>360</v>
      </c>
      <c r="D547" s="312" t="s">
        <v>727</v>
      </c>
      <c r="E547" s="314" t="s">
        <v>695</v>
      </c>
      <c r="F547" s="312" t="s">
        <v>671</v>
      </c>
      <c r="G547" s="551" t="s">
        <v>1028</v>
      </c>
      <c r="H547" s="315">
        <v>2238555</v>
      </c>
      <c r="I547" s="316"/>
      <c r="J547" s="316"/>
      <c r="K547" s="315">
        <v>2238555</v>
      </c>
      <c r="L547" s="592" t="s">
        <v>714</v>
      </c>
      <c r="M547" s="639">
        <v>45366</v>
      </c>
      <c r="N547" s="639">
        <v>45366</v>
      </c>
    </row>
    <row r="548" spans="1:14" s="317" customFormat="1" outlineLevel="2">
      <c r="A548" s="312" t="s">
        <v>669</v>
      </c>
      <c r="B548" s="312" t="s">
        <v>36</v>
      </c>
      <c r="C548" s="313" t="s">
        <v>360</v>
      </c>
      <c r="D548" s="312" t="s">
        <v>727</v>
      </c>
      <c r="E548" s="314" t="s">
        <v>695</v>
      </c>
      <c r="F548" s="312" t="s">
        <v>671</v>
      </c>
      <c r="G548" s="551" t="s">
        <v>1029</v>
      </c>
      <c r="H548" s="315">
        <v>1096949</v>
      </c>
      <c r="I548" s="316"/>
      <c r="J548" s="316"/>
      <c r="K548" s="315">
        <v>1096949</v>
      </c>
      <c r="L548" s="592" t="s">
        <v>714</v>
      </c>
      <c r="M548" s="639">
        <v>45372</v>
      </c>
      <c r="N548" s="639">
        <v>45372</v>
      </c>
    </row>
    <row r="549" spans="1:14" s="317" customFormat="1" outlineLevel="2">
      <c r="A549" s="312" t="s">
        <v>669</v>
      </c>
      <c r="B549" s="312" t="s">
        <v>36</v>
      </c>
      <c r="C549" s="313" t="s">
        <v>360</v>
      </c>
      <c r="D549" s="312" t="s">
        <v>727</v>
      </c>
      <c r="E549" s="314" t="s">
        <v>695</v>
      </c>
      <c r="F549" s="312" t="s">
        <v>671</v>
      </c>
      <c r="G549" s="551" t="s">
        <v>1030</v>
      </c>
      <c r="H549" s="315">
        <v>7135862</v>
      </c>
      <c r="I549" s="316"/>
      <c r="J549" s="316"/>
      <c r="K549" s="315">
        <v>7135862</v>
      </c>
      <c r="L549" s="592" t="s">
        <v>714</v>
      </c>
      <c r="M549" s="639">
        <v>45385</v>
      </c>
      <c r="N549" s="639">
        <v>45385</v>
      </c>
    </row>
    <row r="550" spans="1:14" s="317" customFormat="1" outlineLevel="2">
      <c r="A550" s="312" t="s">
        <v>669</v>
      </c>
      <c r="B550" s="312" t="s">
        <v>36</v>
      </c>
      <c r="C550" s="313" t="s">
        <v>360</v>
      </c>
      <c r="D550" s="312" t="s">
        <v>727</v>
      </c>
      <c r="E550" s="314" t="s">
        <v>695</v>
      </c>
      <c r="F550" s="312" t="s">
        <v>671</v>
      </c>
      <c r="G550" s="551" t="s">
        <v>1031</v>
      </c>
      <c r="H550" s="315">
        <v>2238555</v>
      </c>
      <c r="I550" s="316"/>
      <c r="J550" s="316"/>
      <c r="K550" s="315">
        <v>2238555</v>
      </c>
      <c r="L550" s="592" t="s">
        <v>714</v>
      </c>
      <c r="M550" s="639">
        <v>45397</v>
      </c>
      <c r="N550" s="639">
        <v>45397</v>
      </c>
    </row>
    <row r="551" spans="1:14" s="317" customFormat="1" outlineLevel="2">
      <c r="A551" s="312" t="s">
        <v>669</v>
      </c>
      <c r="B551" s="312" t="s">
        <v>36</v>
      </c>
      <c r="C551" s="313" t="s">
        <v>360</v>
      </c>
      <c r="D551" s="312" t="s">
        <v>727</v>
      </c>
      <c r="E551" s="314" t="s">
        <v>695</v>
      </c>
      <c r="F551" s="312" t="s">
        <v>671</v>
      </c>
      <c r="G551" s="551" t="s">
        <v>1032</v>
      </c>
      <c r="H551" s="315">
        <v>1068939</v>
      </c>
      <c r="I551" s="316"/>
      <c r="J551" s="316"/>
      <c r="K551" s="315">
        <v>1068939</v>
      </c>
      <c r="L551" s="592" t="s">
        <v>714</v>
      </c>
      <c r="M551" s="639">
        <v>45403</v>
      </c>
      <c r="N551" s="639">
        <v>45403</v>
      </c>
    </row>
    <row r="552" spans="1:14" s="317" customFormat="1" outlineLevel="2">
      <c r="A552" s="312" t="s">
        <v>669</v>
      </c>
      <c r="B552" s="312" t="s">
        <v>36</v>
      </c>
      <c r="C552" s="313" t="s">
        <v>360</v>
      </c>
      <c r="D552" s="312" t="s">
        <v>727</v>
      </c>
      <c r="E552" s="314" t="s">
        <v>695</v>
      </c>
      <c r="F552" s="312" t="s">
        <v>671</v>
      </c>
      <c r="G552" s="551" t="s">
        <v>1033</v>
      </c>
      <c r="H552" s="315">
        <v>6957512</v>
      </c>
      <c r="I552" s="316"/>
      <c r="J552" s="316"/>
      <c r="K552" s="315">
        <v>6957512</v>
      </c>
      <c r="L552" s="592" t="s">
        <v>714</v>
      </c>
      <c r="M552" s="639">
        <v>45415</v>
      </c>
      <c r="N552" s="639">
        <v>45415</v>
      </c>
    </row>
    <row r="553" spans="1:14" s="317" customFormat="1" outlineLevel="2">
      <c r="A553" s="312" t="s">
        <v>669</v>
      </c>
      <c r="B553" s="312" t="s">
        <v>36</v>
      </c>
      <c r="C553" s="313" t="s">
        <v>360</v>
      </c>
      <c r="D553" s="312" t="s">
        <v>727</v>
      </c>
      <c r="E553" s="314" t="s">
        <v>695</v>
      </c>
      <c r="F553" s="312" t="s">
        <v>671</v>
      </c>
      <c r="G553" s="551" t="s">
        <v>1034</v>
      </c>
      <c r="H553" s="315">
        <v>2238555</v>
      </c>
      <c r="I553" s="316"/>
      <c r="J553" s="316"/>
      <c r="K553" s="315">
        <v>2238555</v>
      </c>
      <c r="L553" s="592" t="s">
        <v>714</v>
      </c>
      <c r="M553" s="639">
        <v>45427</v>
      </c>
      <c r="N553" s="639">
        <v>45427</v>
      </c>
    </row>
    <row r="554" spans="1:14" s="317" customFormat="1" outlineLevel="2">
      <c r="A554" s="312" t="s">
        <v>669</v>
      </c>
      <c r="B554" s="312" t="s">
        <v>36</v>
      </c>
      <c r="C554" s="313" t="s">
        <v>360</v>
      </c>
      <c r="D554" s="312" t="s">
        <v>727</v>
      </c>
      <c r="E554" s="314" t="s">
        <v>695</v>
      </c>
      <c r="F554" s="312" t="s">
        <v>671</v>
      </c>
      <c r="G554" s="551" t="s">
        <v>1035</v>
      </c>
      <c r="H554" s="315">
        <v>1040637</v>
      </c>
      <c r="I554" s="316"/>
      <c r="J554" s="316"/>
      <c r="K554" s="315">
        <v>1040637</v>
      </c>
      <c r="L554" s="592" t="s">
        <v>714</v>
      </c>
      <c r="M554" s="639">
        <v>45433</v>
      </c>
      <c r="N554" s="639">
        <v>45433</v>
      </c>
    </row>
    <row r="555" spans="1:14" s="317" customFormat="1" outlineLevel="2">
      <c r="A555" s="312" t="s">
        <v>669</v>
      </c>
      <c r="B555" s="312" t="s">
        <v>36</v>
      </c>
      <c r="C555" s="313" t="s">
        <v>360</v>
      </c>
      <c r="D555" s="312" t="s">
        <v>727</v>
      </c>
      <c r="E555" s="314" t="s">
        <v>695</v>
      </c>
      <c r="F555" s="312" t="s">
        <v>671</v>
      </c>
      <c r="G555" s="551" t="s">
        <v>989</v>
      </c>
      <c r="H555" s="315">
        <v>6920013</v>
      </c>
      <c r="I555" s="316"/>
      <c r="J555" s="316"/>
      <c r="K555" s="315">
        <v>6920013</v>
      </c>
      <c r="L555" s="592" t="s">
        <v>714</v>
      </c>
      <c r="M555" s="639">
        <v>45446</v>
      </c>
      <c r="N555" s="639">
        <v>45446</v>
      </c>
    </row>
    <row r="556" spans="1:14" s="317" customFormat="1" outlineLevel="2">
      <c r="A556" s="312" t="s">
        <v>669</v>
      </c>
      <c r="B556" s="312" t="s">
        <v>36</v>
      </c>
      <c r="C556" s="313" t="s">
        <v>360</v>
      </c>
      <c r="D556" s="312" t="s">
        <v>727</v>
      </c>
      <c r="E556" s="314" t="s">
        <v>695</v>
      </c>
      <c r="F556" s="312" t="s">
        <v>671</v>
      </c>
      <c r="G556" s="551" t="s">
        <v>1036</v>
      </c>
      <c r="H556" s="315">
        <v>2238555</v>
      </c>
      <c r="I556" s="316"/>
      <c r="J556" s="316"/>
      <c r="K556" s="315">
        <v>2238555</v>
      </c>
      <c r="L556" s="592" t="s">
        <v>714</v>
      </c>
      <c r="M556" s="639">
        <v>45458</v>
      </c>
      <c r="N556" s="639">
        <v>45458</v>
      </c>
    </row>
    <row r="557" spans="1:14" s="317" customFormat="1" outlineLevel="2">
      <c r="A557" s="312" t="s">
        <v>669</v>
      </c>
      <c r="B557" s="312" t="s">
        <v>36</v>
      </c>
      <c r="C557" s="313" t="s">
        <v>360</v>
      </c>
      <c r="D557" s="312" t="s">
        <v>727</v>
      </c>
      <c r="E557" s="314" t="s">
        <v>695</v>
      </c>
      <c r="F557" s="312" t="s">
        <v>671</v>
      </c>
      <c r="G557" s="551" t="s">
        <v>1037</v>
      </c>
      <c r="H557" s="315">
        <v>1012039</v>
      </c>
      <c r="I557" s="316"/>
      <c r="J557" s="316"/>
      <c r="K557" s="315">
        <v>1012039</v>
      </c>
      <c r="L557" s="592" t="s">
        <v>714</v>
      </c>
      <c r="M557" s="639">
        <v>45464</v>
      </c>
      <c r="N557" s="639">
        <v>45464</v>
      </c>
    </row>
    <row r="558" spans="1:14" s="317" customFormat="1" outlineLevel="2">
      <c r="A558" s="312" t="s">
        <v>669</v>
      </c>
      <c r="B558" s="312" t="s">
        <v>36</v>
      </c>
      <c r="C558" s="313" t="s">
        <v>360</v>
      </c>
      <c r="D558" s="312" t="s">
        <v>727</v>
      </c>
      <c r="E558" s="314" t="s">
        <v>695</v>
      </c>
      <c r="F558" s="312" t="s">
        <v>671</v>
      </c>
      <c r="G558" s="551" t="s">
        <v>1038</v>
      </c>
      <c r="H558" s="315">
        <v>6748705</v>
      </c>
      <c r="I558" s="316"/>
      <c r="J558" s="316"/>
      <c r="K558" s="315">
        <v>6748705</v>
      </c>
      <c r="L558" s="592" t="s">
        <v>714</v>
      </c>
      <c r="M558" s="639">
        <v>45476</v>
      </c>
      <c r="N558" s="639">
        <v>45476</v>
      </c>
    </row>
    <row r="559" spans="1:14" s="317" customFormat="1" outlineLevel="2">
      <c r="A559" s="312" t="s">
        <v>669</v>
      </c>
      <c r="B559" s="312" t="s">
        <v>36</v>
      </c>
      <c r="C559" s="313" t="s">
        <v>360</v>
      </c>
      <c r="D559" s="312" t="s">
        <v>727</v>
      </c>
      <c r="E559" s="314" t="s">
        <v>695</v>
      </c>
      <c r="F559" s="312" t="s">
        <v>671</v>
      </c>
      <c r="G559" s="551" t="s">
        <v>1039</v>
      </c>
      <c r="H559" s="315">
        <v>2238555</v>
      </c>
      <c r="I559" s="316"/>
      <c r="J559" s="316"/>
      <c r="K559" s="315">
        <v>2238555</v>
      </c>
      <c r="L559" s="592" t="s">
        <v>714</v>
      </c>
      <c r="M559" s="639">
        <v>45488</v>
      </c>
      <c r="N559" s="639">
        <v>45488</v>
      </c>
    </row>
    <row r="560" spans="1:14" s="317" customFormat="1" outlineLevel="2">
      <c r="A560" s="312" t="s">
        <v>669</v>
      </c>
      <c r="B560" s="312" t="s">
        <v>36</v>
      </c>
      <c r="C560" s="313" t="s">
        <v>360</v>
      </c>
      <c r="D560" s="312" t="s">
        <v>727</v>
      </c>
      <c r="E560" s="314" t="s">
        <v>695</v>
      </c>
      <c r="F560" s="312" t="s">
        <v>671</v>
      </c>
      <c r="G560" s="551" t="s">
        <v>1040</v>
      </c>
      <c r="H560" s="315">
        <v>983142</v>
      </c>
      <c r="I560" s="316"/>
      <c r="J560" s="316"/>
      <c r="K560" s="315">
        <v>983142</v>
      </c>
      <c r="L560" s="592" t="s">
        <v>714</v>
      </c>
      <c r="M560" s="639">
        <v>45494</v>
      </c>
      <c r="N560" s="639">
        <v>45494</v>
      </c>
    </row>
    <row r="561" spans="1:14" s="317" customFormat="1" outlineLevel="2">
      <c r="A561" s="312" t="s">
        <v>669</v>
      </c>
      <c r="B561" s="312" t="s">
        <v>36</v>
      </c>
      <c r="C561" s="313" t="s">
        <v>360</v>
      </c>
      <c r="D561" s="312" t="s">
        <v>727</v>
      </c>
      <c r="E561" s="314" t="s">
        <v>695</v>
      </c>
      <c r="F561" s="312" t="s">
        <v>671</v>
      </c>
      <c r="G561" s="551" t="s">
        <v>1041</v>
      </c>
      <c r="H561" s="315">
        <v>6704163</v>
      </c>
      <c r="I561" s="316"/>
      <c r="J561" s="316"/>
      <c r="K561" s="315">
        <v>6704163</v>
      </c>
      <c r="L561" s="592" t="s">
        <v>714</v>
      </c>
      <c r="M561" s="639">
        <v>45507</v>
      </c>
      <c r="N561" s="639">
        <v>45507</v>
      </c>
    </row>
    <row r="562" spans="1:14" s="317" customFormat="1" outlineLevel="2">
      <c r="A562" s="312" t="s">
        <v>669</v>
      </c>
      <c r="B562" s="312" t="s">
        <v>36</v>
      </c>
      <c r="C562" s="313" t="s">
        <v>360</v>
      </c>
      <c r="D562" s="312" t="s">
        <v>727</v>
      </c>
      <c r="E562" s="314" t="s">
        <v>695</v>
      </c>
      <c r="F562" s="312" t="s">
        <v>671</v>
      </c>
      <c r="G562" s="551" t="s">
        <v>1042</v>
      </c>
      <c r="H562" s="315">
        <v>2238555</v>
      </c>
      <c r="I562" s="316"/>
      <c r="J562" s="316"/>
      <c r="K562" s="315">
        <v>2238555</v>
      </c>
      <c r="L562" s="592" t="s">
        <v>714</v>
      </c>
      <c r="M562" s="639">
        <v>45519</v>
      </c>
      <c r="N562" s="639">
        <v>45519</v>
      </c>
    </row>
    <row r="563" spans="1:14" s="317" customFormat="1" outlineLevel="2">
      <c r="A563" s="312" t="s">
        <v>669</v>
      </c>
      <c r="B563" s="312" t="s">
        <v>36</v>
      </c>
      <c r="C563" s="313" t="s">
        <v>360</v>
      </c>
      <c r="D563" s="312" t="s">
        <v>727</v>
      </c>
      <c r="E563" s="314" t="s">
        <v>695</v>
      </c>
      <c r="F563" s="312" t="s">
        <v>671</v>
      </c>
      <c r="G563" s="551" t="s">
        <v>1043</v>
      </c>
      <c r="H563" s="315">
        <v>953942</v>
      </c>
      <c r="I563" s="316"/>
      <c r="J563" s="316"/>
      <c r="K563" s="315">
        <v>953942</v>
      </c>
      <c r="L563" s="592" t="s">
        <v>714</v>
      </c>
      <c r="M563" s="639">
        <v>45525</v>
      </c>
      <c r="N563" s="639">
        <v>45525</v>
      </c>
    </row>
    <row r="564" spans="1:14" s="317" customFormat="1" outlineLevel="2">
      <c r="A564" s="312" t="s">
        <v>669</v>
      </c>
      <c r="B564" s="312" t="s">
        <v>36</v>
      </c>
      <c r="C564" s="313" t="s">
        <v>360</v>
      </c>
      <c r="D564" s="312" t="s">
        <v>727</v>
      </c>
      <c r="E564" s="314" t="s">
        <v>695</v>
      </c>
      <c r="F564" s="312" t="s">
        <v>671</v>
      </c>
      <c r="G564" s="551" t="s">
        <v>1044</v>
      </c>
      <c r="H564" s="315">
        <v>6596239</v>
      </c>
      <c r="I564" s="316"/>
      <c r="J564" s="316"/>
      <c r="K564" s="315">
        <v>6596239</v>
      </c>
      <c r="L564" s="592" t="s">
        <v>714</v>
      </c>
      <c r="M564" s="639">
        <v>45538</v>
      </c>
      <c r="N564" s="639">
        <v>45538</v>
      </c>
    </row>
    <row r="565" spans="1:14" s="317" customFormat="1" outlineLevel="2">
      <c r="A565" s="312" t="s">
        <v>669</v>
      </c>
      <c r="B565" s="312" t="s">
        <v>36</v>
      </c>
      <c r="C565" s="313" t="s">
        <v>360</v>
      </c>
      <c r="D565" s="312" t="s">
        <v>727</v>
      </c>
      <c r="E565" s="314" t="s">
        <v>695</v>
      </c>
      <c r="F565" s="312" t="s">
        <v>671</v>
      </c>
      <c r="G565" s="551" t="s">
        <v>1045</v>
      </c>
      <c r="H565" s="315">
        <v>2238555</v>
      </c>
      <c r="I565" s="316"/>
      <c r="J565" s="316"/>
      <c r="K565" s="315">
        <v>2238555</v>
      </c>
      <c r="L565" s="592" t="s">
        <v>714</v>
      </c>
      <c r="M565" s="639">
        <v>45550</v>
      </c>
      <c r="N565" s="639">
        <v>45550</v>
      </c>
    </row>
    <row r="566" spans="1:14" s="317" customFormat="1" outlineLevel="2">
      <c r="A566" s="312" t="s">
        <v>669</v>
      </c>
      <c r="B566" s="312" t="s">
        <v>36</v>
      </c>
      <c r="C566" s="313" t="s">
        <v>360</v>
      </c>
      <c r="D566" s="312" t="s">
        <v>727</v>
      </c>
      <c r="E566" s="314" t="s">
        <v>695</v>
      </c>
      <c r="F566" s="312" t="s">
        <v>671</v>
      </c>
      <c r="G566" s="551" t="s">
        <v>1046</v>
      </c>
      <c r="H566" s="315">
        <v>924438</v>
      </c>
      <c r="I566" s="316"/>
      <c r="J566" s="316"/>
      <c r="K566" s="315">
        <v>924438</v>
      </c>
      <c r="L566" s="592" t="s">
        <v>714</v>
      </c>
      <c r="M566" s="639">
        <v>45556</v>
      </c>
      <c r="N566" s="639">
        <v>45556</v>
      </c>
    </row>
    <row r="567" spans="1:14" s="317" customFormat="1" outlineLevel="2">
      <c r="A567" s="312" t="s">
        <v>669</v>
      </c>
      <c r="B567" s="312" t="s">
        <v>36</v>
      </c>
      <c r="C567" s="313" t="s">
        <v>360</v>
      </c>
      <c r="D567" s="312" t="s">
        <v>727</v>
      </c>
      <c r="E567" s="314" t="s">
        <v>695</v>
      </c>
      <c r="F567" s="312" t="s">
        <v>671</v>
      </c>
      <c r="G567" s="551" t="s">
        <v>1047</v>
      </c>
      <c r="H567" s="315">
        <v>6435495</v>
      </c>
      <c r="I567" s="316"/>
      <c r="J567" s="316"/>
      <c r="K567" s="315">
        <v>6435495</v>
      </c>
      <c r="L567" s="592" t="s">
        <v>714</v>
      </c>
      <c r="M567" s="639">
        <v>45568</v>
      </c>
      <c r="N567" s="639">
        <v>45568</v>
      </c>
    </row>
    <row r="568" spans="1:14" s="317" customFormat="1" outlineLevel="2">
      <c r="A568" s="312" t="s">
        <v>669</v>
      </c>
      <c r="B568" s="312" t="s">
        <v>36</v>
      </c>
      <c r="C568" s="313" t="s">
        <v>360</v>
      </c>
      <c r="D568" s="312" t="s">
        <v>727</v>
      </c>
      <c r="E568" s="314" t="s">
        <v>695</v>
      </c>
      <c r="F568" s="312" t="s">
        <v>671</v>
      </c>
      <c r="G568" s="551" t="s">
        <v>1048</v>
      </c>
      <c r="H568" s="315">
        <v>2238555</v>
      </c>
      <c r="I568" s="316"/>
      <c r="J568" s="316"/>
      <c r="K568" s="315">
        <v>2238555</v>
      </c>
      <c r="L568" s="592" t="s">
        <v>714</v>
      </c>
      <c r="M568" s="639">
        <v>45580</v>
      </c>
      <c r="N568" s="639">
        <v>45580</v>
      </c>
    </row>
    <row r="569" spans="1:14" s="317" customFormat="1" outlineLevel="2">
      <c r="A569" s="312" t="s">
        <v>669</v>
      </c>
      <c r="B569" s="312" t="s">
        <v>36</v>
      </c>
      <c r="C569" s="313" t="s">
        <v>360</v>
      </c>
      <c r="D569" s="312" t="s">
        <v>727</v>
      </c>
      <c r="E569" s="314" t="s">
        <v>695</v>
      </c>
      <c r="F569" s="312" t="s">
        <v>671</v>
      </c>
      <c r="G569" s="551" t="s">
        <v>1049</v>
      </c>
      <c r="H569" s="315">
        <v>894626</v>
      </c>
      <c r="I569" s="316"/>
      <c r="J569" s="316"/>
      <c r="K569" s="315">
        <v>894626</v>
      </c>
      <c r="L569" s="592" t="s">
        <v>714</v>
      </c>
      <c r="M569" s="639">
        <v>45586</v>
      </c>
      <c r="N569" s="639">
        <v>45586</v>
      </c>
    </row>
    <row r="570" spans="1:14" s="317" customFormat="1" ht="21" outlineLevel="1">
      <c r="A570" s="312"/>
      <c r="B570" s="447" t="s">
        <v>738</v>
      </c>
      <c r="C570" s="446"/>
      <c r="D570" s="312"/>
      <c r="E570" s="314"/>
      <c r="F570" s="312"/>
      <c r="G570" s="513"/>
      <c r="H570" s="315">
        <f>SUBTOTAL(9,H543:H569)</f>
        <v>87999284</v>
      </c>
      <c r="I570" s="316">
        <f>SUBTOTAL(9,I543:I569)</f>
        <v>0</v>
      </c>
      <c r="J570" s="316">
        <f>SUBTOTAL(9,J543:J569)</f>
        <v>0</v>
      </c>
      <c r="K570" s="315">
        <f>SUBTOTAL(9,K543:K569)</f>
        <v>87999284</v>
      </c>
      <c r="L570" s="592"/>
      <c r="M570" s="625"/>
      <c r="N570" s="625"/>
    </row>
    <row r="571" spans="1:14" s="280" customFormat="1" outlineLevel="2">
      <c r="A571" s="275" t="s">
        <v>669</v>
      </c>
      <c r="B571" s="275" t="s">
        <v>94</v>
      </c>
      <c r="C571" s="276" t="s">
        <v>651</v>
      </c>
      <c r="D571" s="275" t="s">
        <v>691</v>
      </c>
      <c r="E571" s="277" t="s">
        <v>695</v>
      </c>
      <c r="F571" s="275" t="s">
        <v>671</v>
      </c>
      <c r="G571" s="547" t="s">
        <v>931</v>
      </c>
      <c r="H571" s="278">
        <v>5992578</v>
      </c>
      <c r="I571" s="279"/>
      <c r="J571" s="279"/>
      <c r="K571" s="278">
        <v>5992578</v>
      </c>
      <c r="L571" s="593" t="s">
        <v>714</v>
      </c>
      <c r="M571" s="626">
        <v>45290</v>
      </c>
      <c r="N571" s="626">
        <v>45290</v>
      </c>
    </row>
    <row r="572" spans="1:14" s="280" customFormat="1" outlineLevel="1">
      <c r="A572" s="275"/>
      <c r="B572" s="448" t="s">
        <v>750</v>
      </c>
      <c r="C572" s="276"/>
      <c r="D572" s="275"/>
      <c r="E572" s="277"/>
      <c r="F572" s="275"/>
      <c r="G572" s="514"/>
      <c r="H572" s="278">
        <f>SUBTOTAL(9,H571:H571)</f>
        <v>5992578</v>
      </c>
      <c r="I572" s="279">
        <f>SUBTOTAL(9,I571:I571)</f>
        <v>0</v>
      </c>
      <c r="J572" s="279">
        <f>SUBTOTAL(9,J571:J571)</f>
        <v>0</v>
      </c>
      <c r="K572" s="278">
        <f>SUBTOTAL(9,K571:K571)</f>
        <v>5992578</v>
      </c>
      <c r="L572" s="593"/>
      <c r="M572" s="626"/>
      <c r="N572" s="626"/>
    </row>
    <row r="573" spans="1:14" s="286" customFormat="1" outlineLevel="2">
      <c r="A573" s="281" t="s">
        <v>669</v>
      </c>
      <c r="B573" s="281" t="s">
        <v>90</v>
      </c>
      <c r="C573" s="282" t="s">
        <v>494</v>
      </c>
      <c r="D573" s="281" t="s">
        <v>497</v>
      </c>
      <c r="E573" s="283" t="s">
        <v>695</v>
      </c>
      <c r="F573" s="281" t="s">
        <v>671</v>
      </c>
      <c r="G573" s="548" t="s">
        <v>932</v>
      </c>
      <c r="H573" s="284">
        <v>3619843</v>
      </c>
      <c r="I573" s="285"/>
      <c r="J573" s="285"/>
      <c r="K573" s="284">
        <v>3619843</v>
      </c>
      <c r="L573" s="594" t="s">
        <v>714</v>
      </c>
      <c r="M573" s="627">
        <v>40907</v>
      </c>
      <c r="N573" s="627">
        <v>45777</v>
      </c>
    </row>
    <row r="574" spans="1:14" s="286" customFormat="1" outlineLevel="2">
      <c r="A574" s="281" t="s">
        <v>669</v>
      </c>
      <c r="B574" s="281" t="s">
        <v>90</v>
      </c>
      <c r="C574" s="282" t="s">
        <v>494</v>
      </c>
      <c r="D574" s="281" t="s">
        <v>497</v>
      </c>
      <c r="E574" s="283" t="s">
        <v>695</v>
      </c>
      <c r="F574" s="281" t="s">
        <v>671</v>
      </c>
      <c r="G574" s="548" t="s">
        <v>933</v>
      </c>
      <c r="H574" s="284">
        <v>2270488</v>
      </c>
      <c r="I574" s="285"/>
      <c r="J574" s="285"/>
      <c r="K574" s="284">
        <v>2270488</v>
      </c>
      <c r="L574" s="594" t="s">
        <v>714</v>
      </c>
      <c r="M574" s="627">
        <v>40939</v>
      </c>
      <c r="N574" s="627">
        <v>45777</v>
      </c>
    </row>
    <row r="575" spans="1:14" s="286" customFormat="1" outlineLevel="2">
      <c r="A575" s="281" t="s">
        <v>669</v>
      </c>
      <c r="B575" s="281" t="s">
        <v>90</v>
      </c>
      <c r="C575" s="282" t="s">
        <v>494</v>
      </c>
      <c r="D575" s="281" t="s">
        <v>497</v>
      </c>
      <c r="E575" s="283" t="s">
        <v>695</v>
      </c>
      <c r="F575" s="281" t="s">
        <v>671</v>
      </c>
      <c r="G575" s="548" t="s">
        <v>934</v>
      </c>
      <c r="H575" s="284">
        <v>2398911</v>
      </c>
      <c r="I575" s="285"/>
      <c r="J575" s="285"/>
      <c r="K575" s="284">
        <v>2398911</v>
      </c>
      <c r="L575" s="594" t="s">
        <v>714</v>
      </c>
      <c r="M575" s="627">
        <v>40968</v>
      </c>
      <c r="N575" s="627">
        <v>45777</v>
      </c>
    </row>
    <row r="576" spans="1:14" s="286" customFormat="1" outlineLevel="2">
      <c r="A576" s="281" t="s">
        <v>669</v>
      </c>
      <c r="B576" s="281" t="s">
        <v>90</v>
      </c>
      <c r="C576" s="282" t="s">
        <v>494</v>
      </c>
      <c r="D576" s="281" t="s">
        <v>497</v>
      </c>
      <c r="E576" s="283" t="s">
        <v>695</v>
      </c>
      <c r="F576" s="281" t="s">
        <v>671</v>
      </c>
      <c r="G576" s="548" t="s">
        <v>935</v>
      </c>
      <c r="H576" s="284">
        <v>3070753</v>
      </c>
      <c r="I576" s="285"/>
      <c r="J576" s="285"/>
      <c r="K576" s="284">
        <v>3070753</v>
      </c>
      <c r="L576" s="594" t="s">
        <v>714</v>
      </c>
      <c r="M576" s="627">
        <v>40988</v>
      </c>
      <c r="N576" s="627">
        <v>45777</v>
      </c>
    </row>
    <row r="577" spans="1:14" s="286" customFormat="1" outlineLevel="2">
      <c r="A577" s="281" t="s">
        <v>669</v>
      </c>
      <c r="B577" s="281" t="s">
        <v>90</v>
      </c>
      <c r="C577" s="282" t="s">
        <v>494</v>
      </c>
      <c r="D577" s="281" t="s">
        <v>497</v>
      </c>
      <c r="E577" s="283" t="s">
        <v>695</v>
      </c>
      <c r="F577" s="281" t="s">
        <v>671</v>
      </c>
      <c r="G577" s="548" t="s">
        <v>936</v>
      </c>
      <c r="H577" s="284">
        <v>3135461</v>
      </c>
      <c r="I577" s="285"/>
      <c r="J577" s="285"/>
      <c r="K577" s="284">
        <v>3135461</v>
      </c>
      <c r="L577" s="594" t="s">
        <v>714</v>
      </c>
      <c r="M577" s="627">
        <v>41029</v>
      </c>
      <c r="N577" s="627">
        <v>45777</v>
      </c>
    </row>
    <row r="578" spans="1:14" s="286" customFormat="1" outlineLevel="2">
      <c r="A578" s="281" t="s">
        <v>669</v>
      </c>
      <c r="B578" s="281" t="s">
        <v>90</v>
      </c>
      <c r="C578" s="282" t="s">
        <v>494</v>
      </c>
      <c r="D578" s="281" t="s">
        <v>497</v>
      </c>
      <c r="E578" s="283" t="s">
        <v>695</v>
      </c>
      <c r="F578" s="281" t="s">
        <v>671</v>
      </c>
      <c r="G578" s="548" t="s">
        <v>937</v>
      </c>
      <c r="H578" s="284">
        <v>3118429</v>
      </c>
      <c r="I578" s="285"/>
      <c r="J578" s="285"/>
      <c r="K578" s="284">
        <v>3118429</v>
      </c>
      <c r="L578" s="594" t="s">
        <v>714</v>
      </c>
      <c r="M578" s="627">
        <v>41060</v>
      </c>
      <c r="N578" s="627">
        <v>45777</v>
      </c>
    </row>
    <row r="579" spans="1:14" s="286" customFormat="1" outlineLevel="2">
      <c r="A579" s="281" t="s">
        <v>669</v>
      </c>
      <c r="B579" s="281" t="s">
        <v>90</v>
      </c>
      <c r="C579" s="282" t="s">
        <v>494</v>
      </c>
      <c r="D579" s="281" t="s">
        <v>497</v>
      </c>
      <c r="E579" s="283" t="s">
        <v>695</v>
      </c>
      <c r="F579" s="281" t="s">
        <v>671</v>
      </c>
      <c r="G579" s="548" t="s">
        <v>938</v>
      </c>
      <c r="H579" s="284">
        <v>3101398</v>
      </c>
      <c r="I579" s="285"/>
      <c r="J579" s="285"/>
      <c r="K579" s="284">
        <v>3101398</v>
      </c>
      <c r="L579" s="594" t="s">
        <v>714</v>
      </c>
      <c r="M579" s="627">
        <v>41090</v>
      </c>
      <c r="N579" s="627">
        <v>45777</v>
      </c>
    </row>
    <row r="580" spans="1:14" s="286" customFormat="1" outlineLevel="2">
      <c r="A580" s="281" t="s">
        <v>669</v>
      </c>
      <c r="B580" s="281" t="s">
        <v>90</v>
      </c>
      <c r="C580" s="282" t="s">
        <v>494</v>
      </c>
      <c r="D580" s="281" t="s">
        <v>497</v>
      </c>
      <c r="E580" s="283" t="s">
        <v>695</v>
      </c>
      <c r="F580" s="281" t="s">
        <v>671</v>
      </c>
      <c r="G580" s="548" t="s">
        <v>939</v>
      </c>
      <c r="H580" s="284">
        <v>3125241</v>
      </c>
      <c r="I580" s="285"/>
      <c r="J580" s="285"/>
      <c r="K580" s="284">
        <v>3125241</v>
      </c>
      <c r="L580" s="594" t="s">
        <v>714</v>
      </c>
      <c r="M580" s="627">
        <v>41121</v>
      </c>
      <c r="N580" s="627">
        <v>45777</v>
      </c>
    </row>
    <row r="581" spans="1:14" s="286" customFormat="1" outlineLevel="2">
      <c r="A581" s="281" t="s">
        <v>669</v>
      </c>
      <c r="B581" s="281" t="s">
        <v>90</v>
      </c>
      <c r="C581" s="282" t="s">
        <v>494</v>
      </c>
      <c r="D581" s="281" t="s">
        <v>497</v>
      </c>
      <c r="E581" s="283" t="s">
        <v>695</v>
      </c>
      <c r="F581" s="281" t="s">
        <v>671</v>
      </c>
      <c r="G581" s="548" t="s">
        <v>940</v>
      </c>
      <c r="H581" s="284">
        <v>3097994</v>
      </c>
      <c r="I581" s="285"/>
      <c r="J581" s="285"/>
      <c r="K581" s="284">
        <v>3097994</v>
      </c>
      <c r="L581" s="594" t="s">
        <v>714</v>
      </c>
      <c r="M581" s="627">
        <v>41152</v>
      </c>
      <c r="N581" s="627">
        <v>45777</v>
      </c>
    </row>
    <row r="582" spans="1:14" s="286" customFormat="1" outlineLevel="2">
      <c r="A582" s="281" t="s">
        <v>669</v>
      </c>
      <c r="B582" s="281" t="s">
        <v>90</v>
      </c>
      <c r="C582" s="282" t="s">
        <v>494</v>
      </c>
      <c r="D582" s="281" t="s">
        <v>497</v>
      </c>
      <c r="E582" s="283" t="s">
        <v>695</v>
      </c>
      <c r="F582" s="281" t="s">
        <v>671</v>
      </c>
      <c r="G582" s="548" t="s">
        <v>941</v>
      </c>
      <c r="H582" s="284">
        <v>469065</v>
      </c>
      <c r="I582" s="285"/>
      <c r="J582" s="285"/>
      <c r="K582" s="284">
        <v>469065</v>
      </c>
      <c r="L582" s="594" t="s">
        <v>714</v>
      </c>
      <c r="M582" s="627">
        <v>41182</v>
      </c>
      <c r="N582" s="627">
        <v>45777</v>
      </c>
    </row>
    <row r="583" spans="1:14" s="286" customFormat="1" outlineLevel="2">
      <c r="A583" s="281" t="s">
        <v>669</v>
      </c>
      <c r="B583" s="281" t="s">
        <v>90</v>
      </c>
      <c r="C583" s="282" t="s">
        <v>494</v>
      </c>
      <c r="D583" s="281" t="s">
        <v>497</v>
      </c>
      <c r="E583" s="283" t="s">
        <v>695</v>
      </c>
      <c r="F583" s="281" t="s">
        <v>671</v>
      </c>
      <c r="G583" s="548" t="s">
        <v>942</v>
      </c>
      <c r="H583" s="284">
        <v>832149</v>
      </c>
      <c r="I583" s="285"/>
      <c r="J583" s="285"/>
      <c r="K583" s="284">
        <v>832149</v>
      </c>
      <c r="L583" s="594" t="s">
        <v>714</v>
      </c>
      <c r="M583" s="627">
        <v>41213</v>
      </c>
      <c r="N583" s="627">
        <v>45777</v>
      </c>
    </row>
    <row r="584" spans="1:14" s="286" customFormat="1" outlineLevel="2">
      <c r="A584" s="281" t="s">
        <v>669</v>
      </c>
      <c r="B584" s="281" t="s">
        <v>90</v>
      </c>
      <c r="C584" s="282" t="s">
        <v>494</v>
      </c>
      <c r="D584" s="281" t="s">
        <v>497</v>
      </c>
      <c r="E584" s="283" t="s">
        <v>695</v>
      </c>
      <c r="F584" s="281" t="s">
        <v>671</v>
      </c>
      <c r="G584" s="548" t="s">
        <v>943</v>
      </c>
      <c r="H584" s="284">
        <v>843270</v>
      </c>
      <c r="I584" s="285"/>
      <c r="J584" s="285"/>
      <c r="K584" s="284">
        <v>843270</v>
      </c>
      <c r="L584" s="594" t="s">
        <v>714</v>
      </c>
      <c r="M584" s="627">
        <v>41243</v>
      </c>
      <c r="N584" s="627">
        <v>45777</v>
      </c>
    </row>
    <row r="585" spans="1:14" s="286" customFormat="1" outlineLevel="2">
      <c r="A585" s="281" t="s">
        <v>669</v>
      </c>
      <c r="B585" s="281" t="s">
        <v>90</v>
      </c>
      <c r="C585" s="282" t="s">
        <v>494</v>
      </c>
      <c r="D585" s="281" t="s">
        <v>497</v>
      </c>
      <c r="E585" s="283" t="s">
        <v>695</v>
      </c>
      <c r="F585" s="281" t="s">
        <v>671</v>
      </c>
      <c r="G585" s="548" t="s">
        <v>944</v>
      </c>
      <c r="H585" s="284">
        <v>826590</v>
      </c>
      <c r="I585" s="285"/>
      <c r="J585" s="285"/>
      <c r="K585" s="284">
        <v>826590</v>
      </c>
      <c r="L585" s="594" t="s">
        <v>714</v>
      </c>
      <c r="M585" s="627">
        <v>41274</v>
      </c>
      <c r="N585" s="627">
        <v>45777</v>
      </c>
    </row>
    <row r="586" spans="1:14" s="286" customFormat="1" outlineLevel="2">
      <c r="A586" s="281" t="s">
        <v>669</v>
      </c>
      <c r="B586" s="281" t="s">
        <v>90</v>
      </c>
      <c r="C586" s="282" t="s">
        <v>494</v>
      </c>
      <c r="D586" s="281" t="s">
        <v>497</v>
      </c>
      <c r="E586" s="283" t="s">
        <v>695</v>
      </c>
      <c r="F586" s="281" t="s">
        <v>671</v>
      </c>
      <c r="G586" s="548" t="s">
        <v>945</v>
      </c>
      <c r="H586" s="284">
        <v>1168479</v>
      </c>
      <c r="I586" s="285"/>
      <c r="J586" s="285"/>
      <c r="K586" s="284">
        <v>1168479</v>
      </c>
      <c r="L586" s="594" t="s">
        <v>714</v>
      </c>
      <c r="M586" s="627">
        <v>41305</v>
      </c>
      <c r="N586" s="627">
        <v>45777</v>
      </c>
    </row>
    <row r="587" spans="1:14" s="286" customFormat="1" outlineLevel="2">
      <c r="A587" s="281" t="s">
        <v>669</v>
      </c>
      <c r="B587" s="281" t="s">
        <v>90</v>
      </c>
      <c r="C587" s="282" t="s">
        <v>494</v>
      </c>
      <c r="D587" s="281" t="s">
        <v>497</v>
      </c>
      <c r="E587" s="283" t="s">
        <v>695</v>
      </c>
      <c r="F587" s="281" t="s">
        <v>671</v>
      </c>
      <c r="G587" s="548" t="s">
        <v>946</v>
      </c>
      <c r="H587" s="284">
        <v>1134033</v>
      </c>
      <c r="I587" s="285"/>
      <c r="J587" s="285"/>
      <c r="K587" s="284">
        <v>1134033</v>
      </c>
      <c r="L587" s="594" t="s">
        <v>714</v>
      </c>
      <c r="M587" s="627">
        <v>41333</v>
      </c>
      <c r="N587" s="627">
        <v>45777</v>
      </c>
    </row>
    <row r="588" spans="1:14" s="286" customFormat="1" outlineLevel="2">
      <c r="A588" s="281" t="s">
        <v>669</v>
      </c>
      <c r="B588" s="281" t="s">
        <v>90</v>
      </c>
      <c r="C588" s="282" t="s">
        <v>494</v>
      </c>
      <c r="D588" s="281" t="s">
        <v>497</v>
      </c>
      <c r="E588" s="283" t="s">
        <v>695</v>
      </c>
      <c r="F588" s="281" t="s">
        <v>671</v>
      </c>
      <c r="G588" s="548" t="s">
        <v>947</v>
      </c>
      <c r="H588" s="284">
        <v>1230666</v>
      </c>
      <c r="I588" s="285"/>
      <c r="J588" s="285"/>
      <c r="K588" s="284">
        <v>1230666</v>
      </c>
      <c r="L588" s="594" t="s">
        <v>714</v>
      </c>
      <c r="M588" s="627">
        <v>41364</v>
      </c>
      <c r="N588" s="627">
        <v>45777</v>
      </c>
    </row>
    <row r="589" spans="1:14" s="286" customFormat="1" outlineLevel="2">
      <c r="A589" s="281" t="s">
        <v>669</v>
      </c>
      <c r="B589" s="281" t="s">
        <v>90</v>
      </c>
      <c r="C589" s="282" t="s">
        <v>494</v>
      </c>
      <c r="D589" s="281" t="s">
        <v>497</v>
      </c>
      <c r="E589" s="283" t="s">
        <v>695</v>
      </c>
      <c r="F589" s="281" t="s">
        <v>671</v>
      </c>
      <c r="G589" s="548" t="s">
        <v>936</v>
      </c>
      <c r="H589" s="284">
        <v>1358684</v>
      </c>
      <c r="I589" s="285"/>
      <c r="J589" s="285"/>
      <c r="K589" s="284">
        <v>1358684</v>
      </c>
      <c r="L589" s="594" t="s">
        <v>714</v>
      </c>
      <c r="M589" s="627">
        <v>41394</v>
      </c>
      <c r="N589" s="627">
        <v>45777</v>
      </c>
    </row>
    <row r="590" spans="1:14" s="286" customFormat="1" outlineLevel="2">
      <c r="A590" s="281" t="s">
        <v>669</v>
      </c>
      <c r="B590" s="281" t="s">
        <v>90</v>
      </c>
      <c r="C590" s="282" t="s">
        <v>494</v>
      </c>
      <c r="D590" s="281" t="s">
        <v>497</v>
      </c>
      <c r="E590" s="283" t="s">
        <v>695</v>
      </c>
      <c r="F590" s="281" t="s">
        <v>671</v>
      </c>
      <c r="G590" s="548" t="s">
        <v>948</v>
      </c>
      <c r="H590" s="284">
        <v>1332901</v>
      </c>
      <c r="I590" s="285"/>
      <c r="J590" s="285"/>
      <c r="K590" s="284">
        <v>1332901</v>
      </c>
      <c r="L590" s="594" t="s">
        <v>714</v>
      </c>
      <c r="M590" s="627">
        <v>41425</v>
      </c>
      <c r="N590" s="627">
        <v>45777</v>
      </c>
    </row>
    <row r="591" spans="1:14" s="286" customFormat="1" outlineLevel="2">
      <c r="A591" s="281" t="s">
        <v>669</v>
      </c>
      <c r="B591" s="281" t="s">
        <v>90</v>
      </c>
      <c r="C591" s="282" t="s">
        <v>494</v>
      </c>
      <c r="D591" s="281" t="s">
        <v>497</v>
      </c>
      <c r="E591" s="283" t="s">
        <v>695</v>
      </c>
      <c r="F591" s="281" t="s">
        <v>671</v>
      </c>
      <c r="G591" s="548" t="s">
        <v>949</v>
      </c>
      <c r="H591" s="284">
        <v>1152165</v>
      </c>
      <c r="I591" s="285"/>
      <c r="J591" s="285"/>
      <c r="K591" s="284">
        <v>1152165</v>
      </c>
      <c r="L591" s="594" t="s">
        <v>714</v>
      </c>
      <c r="M591" s="627">
        <v>41455</v>
      </c>
      <c r="N591" s="627">
        <v>45777</v>
      </c>
    </row>
    <row r="592" spans="1:14" s="286" customFormat="1" outlineLevel="2">
      <c r="A592" s="281" t="s">
        <v>669</v>
      </c>
      <c r="B592" s="281" t="s">
        <v>90</v>
      </c>
      <c r="C592" s="282" t="s">
        <v>494</v>
      </c>
      <c r="D592" s="281" t="s">
        <v>497</v>
      </c>
      <c r="E592" s="283" t="s">
        <v>695</v>
      </c>
      <c r="F592" s="281" t="s">
        <v>671</v>
      </c>
      <c r="G592" s="548" t="s">
        <v>950</v>
      </c>
      <c r="H592" s="284">
        <v>1162524</v>
      </c>
      <c r="I592" s="285"/>
      <c r="J592" s="285"/>
      <c r="K592" s="284">
        <v>1162524</v>
      </c>
      <c r="L592" s="594" t="s">
        <v>714</v>
      </c>
      <c r="M592" s="627">
        <v>41486</v>
      </c>
      <c r="N592" s="627">
        <v>45777</v>
      </c>
    </row>
    <row r="593" spans="1:14" s="286" customFormat="1" outlineLevel="2">
      <c r="A593" s="281" t="s">
        <v>669</v>
      </c>
      <c r="B593" s="281" t="s">
        <v>90</v>
      </c>
      <c r="C593" s="282" t="s">
        <v>494</v>
      </c>
      <c r="D593" s="281" t="s">
        <v>497</v>
      </c>
      <c r="E593" s="283" t="s">
        <v>695</v>
      </c>
      <c r="F593" s="281" t="s">
        <v>671</v>
      </c>
      <c r="G593" s="548" t="s">
        <v>951</v>
      </c>
      <c r="H593" s="284">
        <v>1159564</v>
      </c>
      <c r="I593" s="285"/>
      <c r="J593" s="285"/>
      <c r="K593" s="284">
        <v>1159564</v>
      </c>
      <c r="L593" s="594" t="s">
        <v>714</v>
      </c>
      <c r="M593" s="627">
        <v>41517</v>
      </c>
      <c r="N593" s="627">
        <v>45777</v>
      </c>
    </row>
    <row r="594" spans="1:14" s="286" customFormat="1" outlineLevel="2">
      <c r="A594" s="281" t="s">
        <v>669</v>
      </c>
      <c r="B594" s="281" t="s">
        <v>90</v>
      </c>
      <c r="C594" s="282" t="s">
        <v>494</v>
      </c>
      <c r="D594" s="281" t="s">
        <v>497</v>
      </c>
      <c r="E594" s="283" t="s">
        <v>695</v>
      </c>
      <c r="F594" s="281" t="s">
        <v>671</v>
      </c>
      <c r="G594" s="548" t="s">
        <v>952</v>
      </c>
      <c r="H594" s="284">
        <v>1162524</v>
      </c>
      <c r="I594" s="285"/>
      <c r="J594" s="285"/>
      <c r="K594" s="284">
        <v>1162524</v>
      </c>
      <c r="L594" s="594" t="s">
        <v>714</v>
      </c>
      <c r="M594" s="627">
        <v>41547</v>
      </c>
      <c r="N594" s="627">
        <v>45777</v>
      </c>
    </row>
    <row r="595" spans="1:14" s="286" customFormat="1" outlineLevel="2">
      <c r="A595" s="281" t="s">
        <v>669</v>
      </c>
      <c r="B595" s="281" t="s">
        <v>90</v>
      </c>
      <c r="C595" s="282" t="s">
        <v>494</v>
      </c>
      <c r="D595" s="281" t="s">
        <v>497</v>
      </c>
      <c r="E595" s="283" t="s">
        <v>695</v>
      </c>
      <c r="F595" s="281" t="s">
        <v>671</v>
      </c>
      <c r="G595" s="548" t="s">
        <v>953</v>
      </c>
      <c r="H595" s="284">
        <v>1162524</v>
      </c>
      <c r="I595" s="285"/>
      <c r="J595" s="285"/>
      <c r="K595" s="284">
        <v>1162524</v>
      </c>
      <c r="L595" s="594" t="s">
        <v>714</v>
      </c>
      <c r="M595" s="627">
        <v>41578</v>
      </c>
      <c r="N595" s="627">
        <v>45777</v>
      </c>
    </row>
    <row r="596" spans="1:14" s="286" customFormat="1" outlineLevel="2">
      <c r="A596" s="281" t="s">
        <v>669</v>
      </c>
      <c r="B596" s="281" t="s">
        <v>90</v>
      </c>
      <c r="C596" s="282" t="s">
        <v>494</v>
      </c>
      <c r="D596" s="281" t="s">
        <v>497</v>
      </c>
      <c r="E596" s="283" t="s">
        <v>695</v>
      </c>
      <c r="F596" s="281" t="s">
        <v>671</v>
      </c>
      <c r="G596" s="548" t="s">
        <v>954</v>
      </c>
      <c r="H596" s="284">
        <v>1161045</v>
      </c>
      <c r="I596" s="285"/>
      <c r="J596" s="285"/>
      <c r="K596" s="284">
        <v>1161045</v>
      </c>
      <c r="L596" s="594" t="s">
        <v>714</v>
      </c>
      <c r="M596" s="627">
        <v>41608</v>
      </c>
      <c r="N596" s="627">
        <v>45777</v>
      </c>
    </row>
    <row r="597" spans="1:14" s="286" customFormat="1" outlineLevel="2">
      <c r="A597" s="281" t="s">
        <v>669</v>
      </c>
      <c r="B597" s="281" t="s">
        <v>90</v>
      </c>
      <c r="C597" s="282" t="s">
        <v>494</v>
      </c>
      <c r="D597" s="281" t="s">
        <v>497</v>
      </c>
      <c r="E597" s="283" t="s">
        <v>695</v>
      </c>
      <c r="F597" s="281" t="s">
        <v>671</v>
      </c>
      <c r="G597" s="548" t="s">
        <v>955</v>
      </c>
      <c r="H597" s="284">
        <v>1164005</v>
      </c>
      <c r="I597" s="285"/>
      <c r="J597" s="285"/>
      <c r="K597" s="284">
        <v>1164005</v>
      </c>
      <c r="L597" s="594" t="s">
        <v>714</v>
      </c>
      <c r="M597" s="627">
        <v>41639</v>
      </c>
      <c r="N597" s="627">
        <v>45777</v>
      </c>
    </row>
    <row r="598" spans="1:14" s="286" customFormat="1" outlineLevel="2">
      <c r="A598" s="281" t="s">
        <v>669</v>
      </c>
      <c r="B598" s="281" t="s">
        <v>90</v>
      </c>
      <c r="C598" s="282" t="s">
        <v>494</v>
      </c>
      <c r="D598" s="281" t="s">
        <v>497</v>
      </c>
      <c r="E598" s="283" t="s">
        <v>695</v>
      </c>
      <c r="F598" s="281" t="s">
        <v>671</v>
      </c>
      <c r="G598" s="548" t="s">
        <v>956</v>
      </c>
      <c r="H598" s="284">
        <v>1158084</v>
      </c>
      <c r="I598" s="285"/>
      <c r="J598" s="285"/>
      <c r="K598" s="284">
        <v>1158084</v>
      </c>
      <c r="L598" s="594" t="s">
        <v>714</v>
      </c>
      <c r="M598" s="627">
        <v>41670</v>
      </c>
      <c r="N598" s="627">
        <v>45777</v>
      </c>
    </row>
    <row r="599" spans="1:14" s="286" customFormat="1" outlineLevel="2">
      <c r="A599" s="281" t="s">
        <v>669</v>
      </c>
      <c r="B599" s="281" t="s">
        <v>90</v>
      </c>
      <c r="C599" s="282" t="s">
        <v>494</v>
      </c>
      <c r="D599" s="281" t="s">
        <v>497</v>
      </c>
      <c r="E599" s="283" t="s">
        <v>695</v>
      </c>
      <c r="F599" s="281" t="s">
        <v>671</v>
      </c>
      <c r="G599" s="548" t="s">
        <v>957</v>
      </c>
      <c r="H599" s="284">
        <v>1149205</v>
      </c>
      <c r="I599" s="285"/>
      <c r="J599" s="285"/>
      <c r="K599" s="284">
        <v>1149205</v>
      </c>
      <c r="L599" s="594" t="s">
        <v>714</v>
      </c>
      <c r="M599" s="627">
        <v>41698</v>
      </c>
      <c r="N599" s="627">
        <v>45777</v>
      </c>
    </row>
    <row r="600" spans="1:14" s="286" customFormat="1" outlineLevel="2">
      <c r="A600" s="281" t="s">
        <v>669</v>
      </c>
      <c r="B600" s="281" t="s">
        <v>90</v>
      </c>
      <c r="C600" s="282" t="s">
        <v>494</v>
      </c>
      <c r="D600" s="281" t="s">
        <v>497</v>
      </c>
      <c r="E600" s="283" t="s">
        <v>695</v>
      </c>
      <c r="F600" s="281" t="s">
        <v>671</v>
      </c>
      <c r="G600" s="548" t="s">
        <v>958</v>
      </c>
      <c r="H600" s="284">
        <v>1137369</v>
      </c>
      <c r="I600" s="285"/>
      <c r="J600" s="285"/>
      <c r="K600" s="284">
        <v>1137369</v>
      </c>
      <c r="L600" s="594" t="s">
        <v>714</v>
      </c>
      <c r="M600" s="627">
        <v>41729</v>
      </c>
      <c r="N600" s="627">
        <v>45777</v>
      </c>
    </row>
    <row r="601" spans="1:14" s="286" customFormat="1" outlineLevel="2">
      <c r="A601" s="281" t="s">
        <v>669</v>
      </c>
      <c r="B601" s="281" t="s">
        <v>90</v>
      </c>
      <c r="C601" s="282" t="s">
        <v>494</v>
      </c>
      <c r="D601" s="281" t="s">
        <v>497</v>
      </c>
      <c r="E601" s="283" t="s">
        <v>695</v>
      </c>
      <c r="F601" s="281" t="s">
        <v>671</v>
      </c>
      <c r="G601" s="548" t="s">
        <v>959</v>
      </c>
      <c r="H601" s="284">
        <v>1122578</v>
      </c>
      <c r="I601" s="285"/>
      <c r="J601" s="285"/>
      <c r="K601" s="284">
        <v>1122578</v>
      </c>
      <c r="L601" s="594" t="s">
        <v>714</v>
      </c>
      <c r="M601" s="627">
        <v>41759</v>
      </c>
      <c r="N601" s="627">
        <v>45777</v>
      </c>
    </row>
    <row r="602" spans="1:14" s="286" customFormat="1" outlineLevel="2">
      <c r="A602" s="281" t="s">
        <v>669</v>
      </c>
      <c r="B602" s="281" t="s">
        <v>90</v>
      </c>
      <c r="C602" s="282" t="s">
        <v>494</v>
      </c>
      <c r="D602" s="281" t="s">
        <v>497</v>
      </c>
      <c r="E602" s="283" t="s">
        <v>695</v>
      </c>
      <c r="F602" s="281" t="s">
        <v>671</v>
      </c>
      <c r="G602" s="548" t="s">
        <v>960</v>
      </c>
      <c r="H602" s="284">
        <v>1127015</v>
      </c>
      <c r="I602" s="285"/>
      <c r="J602" s="285"/>
      <c r="K602" s="284">
        <v>1127015</v>
      </c>
      <c r="L602" s="594" t="s">
        <v>714</v>
      </c>
      <c r="M602" s="627">
        <v>41790</v>
      </c>
      <c r="N602" s="627">
        <v>45777</v>
      </c>
    </row>
    <row r="603" spans="1:14" s="286" customFormat="1" outlineLevel="2">
      <c r="A603" s="281" t="s">
        <v>669</v>
      </c>
      <c r="B603" s="281" t="s">
        <v>90</v>
      </c>
      <c r="C603" s="282" t="s">
        <v>494</v>
      </c>
      <c r="D603" s="281" t="s">
        <v>497</v>
      </c>
      <c r="E603" s="283" t="s">
        <v>695</v>
      </c>
      <c r="F603" s="281" t="s">
        <v>671</v>
      </c>
      <c r="G603" s="548" t="s">
        <v>961</v>
      </c>
      <c r="H603" s="284">
        <v>1155124</v>
      </c>
      <c r="I603" s="285"/>
      <c r="J603" s="285"/>
      <c r="K603" s="284">
        <v>1155124</v>
      </c>
      <c r="L603" s="594" t="s">
        <v>714</v>
      </c>
      <c r="M603" s="627">
        <v>41820</v>
      </c>
      <c r="N603" s="627">
        <v>45777</v>
      </c>
    </row>
    <row r="604" spans="1:14" s="286" customFormat="1" outlineLevel="2">
      <c r="A604" s="281" t="s">
        <v>669</v>
      </c>
      <c r="B604" s="281" t="s">
        <v>90</v>
      </c>
      <c r="C604" s="282" t="s">
        <v>494</v>
      </c>
      <c r="D604" s="281" t="s">
        <v>497</v>
      </c>
      <c r="E604" s="283" t="s">
        <v>695</v>
      </c>
      <c r="F604" s="281" t="s">
        <v>671</v>
      </c>
      <c r="G604" s="548" t="s">
        <v>962</v>
      </c>
      <c r="H604" s="284">
        <v>1162524</v>
      </c>
      <c r="I604" s="285"/>
      <c r="J604" s="285"/>
      <c r="K604" s="284">
        <v>1162524</v>
      </c>
      <c r="L604" s="594" t="s">
        <v>714</v>
      </c>
      <c r="M604" s="627">
        <v>41851</v>
      </c>
      <c r="N604" s="627">
        <v>45777</v>
      </c>
    </row>
    <row r="605" spans="1:14" s="286" customFormat="1" outlineLevel="2">
      <c r="A605" s="281" t="s">
        <v>669</v>
      </c>
      <c r="B605" s="281" t="s">
        <v>90</v>
      </c>
      <c r="C605" s="282" t="s">
        <v>494</v>
      </c>
      <c r="D605" s="281" t="s">
        <v>497</v>
      </c>
      <c r="E605" s="283" t="s">
        <v>695</v>
      </c>
      <c r="F605" s="281" t="s">
        <v>671</v>
      </c>
      <c r="G605" s="548" t="s">
        <v>963</v>
      </c>
      <c r="H605" s="284">
        <v>1166965</v>
      </c>
      <c r="I605" s="285"/>
      <c r="J605" s="285"/>
      <c r="K605" s="284">
        <v>1166965</v>
      </c>
      <c r="L605" s="594" t="s">
        <v>714</v>
      </c>
      <c r="M605" s="627">
        <v>41882</v>
      </c>
      <c r="N605" s="627">
        <v>45777</v>
      </c>
    </row>
    <row r="606" spans="1:14" s="286" customFormat="1" outlineLevel="2">
      <c r="A606" s="281" t="s">
        <v>669</v>
      </c>
      <c r="B606" s="281" t="s">
        <v>90</v>
      </c>
      <c r="C606" s="282" t="s">
        <v>494</v>
      </c>
      <c r="D606" s="281" t="s">
        <v>497</v>
      </c>
      <c r="E606" s="283" t="s">
        <v>695</v>
      </c>
      <c r="F606" s="281" t="s">
        <v>671</v>
      </c>
      <c r="G606" s="548" t="s">
        <v>964</v>
      </c>
      <c r="H606" s="284">
        <v>1203989</v>
      </c>
      <c r="I606" s="285"/>
      <c r="J606" s="285"/>
      <c r="K606" s="284">
        <v>1203989</v>
      </c>
      <c r="L606" s="594" t="s">
        <v>714</v>
      </c>
      <c r="M606" s="627">
        <v>41912</v>
      </c>
      <c r="N606" s="627">
        <v>45777</v>
      </c>
    </row>
    <row r="607" spans="1:14" s="286" customFormat="1" outlineLevel="2">
      <c r="A607" s="281" t="s">
        <v>669</v>
      </c>
      <c r="B607" s="281" t="s">
        <v>90</v>
      </c>
      <c r="C607" s="282" t="s">
        <v>494</v>
      </c>
      <c r="D607" s="281" t="s">
        <v>497</v>
      </c>
      <c r="E607" s="283" t="s">
        <v>695</v>
      </c>
      <c r="F607" s="281" t="s">
        <v>671</v>
      </c>
      <c r="G607" s="548" t="s">
        <v>965</v>
      </c>
      <c r="H607" s="284">
        <v>1211398</v>
      </c>
      <c r="I607" s="285"/>
      <c r="J607" s="285"/>
      <c r="K607" s="284">
        <v>1211398</v>
      </c>
      <c r="L607" s="594" t="s">
        <v>714</v>
      </c>
      <c r="M607" s="627">
        <v>41943</v>
      </c>
      <c r="N607" s="627">
        <v>45777</v>
      </c>
    </row>
    <row r="608" spans="1:14" s="286" customFormat="1" outlineLevel="2">
      <c r="A608" s="281" t="s">
        <v>669</v>
      </c>
      <c r="B608" s="281" t="s">
        <v>90</v>
      </c>
      <c r="C608" s="282" t="s">
        <v>494</v>
      </c>
      <c r="D608" s="281" t="s">
        <v>497</v>
      </c>
      <c r="E608" s="283" t="s">
        <v>695</v>
      </c>
      <c r="F608" s="281" t="s">
        <v>671</v>
      </c>
      <c r="G608" s="548" t="s">
        <v>966</v>
      </c>
      <c r="H608" s="284">
        <v>1205471</v>
      </c>
      <c r="I608" s="285"/>
      <c r="J608" s="285"/>
      <c r="K608" s="284">
        <v>1205471</v>
      </c>
      <c r="L608" s="594" t="s">
        <v>714</v>
      </c>
      <c r="M608" s="627">
        <v>41973</v>
      </c>
      <c r="N608" s="627">
        <v>45777</v>
      </c>
    </row>
    <row r="609" spans="1:14" s="286" customFormat="1" outlineLevel="2">
      <c r="A609" s="281" t="s">
        <v>669</v>
      </c>
      <c r="B609" s="281" t="s">
        <v>90</v>
      </c>
      <c r="C609" s="282" t="s">
        <v>494</v>
      </c>
      <c r="D609" s="281" t="s">
        <v>497</v>
      </c>
      <c r="E609" s="283" t="s">
        <v>695</v>
      </c>
      <c r="F609" s="281" t="s">
        <v>671</v>
      </c>
      <c r="G609" s="548" t="s">
        <v>967</v>
      </c>
      <c r="H609" s="284">
        <v>1202508</v>
      </c>
      <c r="I609" s="285"/>
      <c r="J609" s="285"/>
      <c r="K609" s="284">
        <v>1202508</v>
      </c>
      <c r="L609" s="594" t="s">
        <v>714</v>
      </c>
      <c r="M609" s="627">
        <v>42004</v>
      </c>
      <c r="N609" s="627">
        <v>45777</v>
      </c>
    </row>
    <row r="610" spans="1:14" s="286" customFormat="1" outlineLevel="2">
      <c r="A610" s="281" t="s">
        <v>669</v>
      </c>
      <c r="B610" s="281" t="s">
        <v>90</v>
      </c>
      <c r="C610" s="282" t="s">
        <v>494</v>
      </c>
      <c r="D610" s="281" t="s">
        <v>497</v>
      </c>
      <c r="E610" s="283" t="s">
        <v>695</v>
      </c>
      <c r="F610" s="281" t="s">
        <v>671</v>
      </c>
      <c r="G610" s="548" t="s">
        <v>968</v>
      </c>
      <c r="H610" s="284">
        <v>1230666</v>
      </c>
      <c r="I610" s="285"/>
      <c r="J610" s="285"/>
      <c r="K610" s="284">
        <v>1230666</v>
      </c>
      <c r="L610" s="594" t="s">
        <v>714</v>
      </c>
      <c r="M610" s="627">
        <v>42035</v>
      </c>
      <c r="N610" s="627">
        <v>45777</v>
      </c>
    </row>
    <row r="611" spans="1:14" s="286" customFormat="1" outlineLevel="2">
      <c r="A611" s="281" t="s">
        <v>669</v>
      </c>
      <c r="B611" s="281" t="s">
        <v>90</v>
      </c>
      <c r="C611" s="282" t="s">
        <v>494</v>
      </c>
      <c r="D611" s="281" t="s">
        <v>497</v>
      </c>
      <c r="E611" s="283" t="s">
        <v>695</v>
      </c>
      <c r="F611" s="281" t="s">
        <v>671</v>
      </c>
      <c r="G611" s="548" t="s">
        <v>969</v>
      </c>
      <c r="H611" s="284">
        <v>1211398</v>
      </c>
      <c r="I611" s="285"/>
      <c r="J611" s="285"/>
      <c r="K611" s="284">
        <v>1211398</v>
      </c>
      <c r="L611" s="594" t="s">
        <v>714</v>
      </c>
      <c r="M611" s="627">
        <v>42063</v>
      </c>
      <c r="N611" s="627">
        <v>45777</v>
      </c>
    </row>
    <row r="612" spans="1:14" s="286" customFormat="1" outlineLevel="2">
      <c r="A612" s="281" t="s">
        <v>669</v>
      </c>
      <c r="B612" s="281" t="s">
        <v>90</v>
      </c>
      <c r="C612" s="282" t="s">
        <v>494</v>
      </c>
      <c r="D612" s="281" t="s">
        <v>497</v>
      </c>
      <c r="E612" s="283" t="s">
        <v>695</v>
      </c>
      <c r="F612" s="281" t="s">
        <v>671</v>
      </c>
      <c r="G612" s="548" t="s">
        <v>970</v>
      </c>
      <c r="H612" s="284">
        <v>1205471</v>
      </c>
      <c r="I612" s="285"/>
      <c r="J612" s="285"/>
      <c r="K612" s="284">
        <v>1205471</v>
      </c>
      <c r="L612" s="594" t="s">
        <v>714</v>
      </c>
      <c r="M612" s="627">
        <v>42094</v>
      </c>
      <c r="N612" s="627">
        <v>45777</v>
      </c>
    </row>
    <row r="613" spans="1:14" s="286" customFormat="1" outlineLevel="2">
      <c r="A613" s="281" t="s">
        <v>669</v>
      </c>
      <c r="B613" s="281" t="s">
        <v>90</v>
      </c>
      <c r="C613" s="282" t="s">
        <v>494</v>
      </c>
      <c r="D613" s="281" t="s">
        <v>497</v>
      </c>
      <c r="E613" s="283" t="s">
        <v>695</v>
      </c>
      <c r="F613" s="281" t="s">
        <v>671</v>
      </c>
      <c r="G613" s="548" t="s">
        <v>971</v>
      </c>
      <c r="H613" s="284">
        <v>1238079</v>
      </c>
      <c r="I613" s="285"/>
      <c r="J613" s="285"/>
      <c r="K613" s="284">
        <v>1238079</v>
      </c>
      <c r="L613" s="594" t="s">
        <v>714</v>
      </c>
      <c r="M613" s="627">
        <v>42124</v>
      </c>
      <c r="N613" s="627">
        <v>45777</v>
      </c>
    </row>
    <row r="614" spans="1:14" s="286" customFormat="1" ht="21" outlineLevel="1">
      <c r="A614" s="281"/>
      <c r="B614" s="449" t="s">
        <v>751</v>
      </c>
      <c r="C614" s="282"/>
      <c r="D614" s="281"/>
      <c r="E614" s="283"/>
      <c r="F614" s="281"/>
      <c r="G614" s="515"/>
      <c r="H614" s="284">
        <f>SUBTOTAL(9,H573:H613)</f>
        <v>63146550</v>
      </c>
      <c r="I614" s="285">
        <f>SUBTOTAL(9,I573:I613)</f>
        <v>0</v>
      </c>
      <c r="J614" s="285">
        <f>SUBTOTAL(9,J573:J613)</f>
        <v>0</v>
      </c>
      <c r="K614" s="284">
        <f>SUBTOTAL(9,K573:K613)</f>
        <v>63146550</v>
      </c>
      <c r="L614" s="594"/>
      <c r="M614" s="627"/>
      <c r="N614" s="627"/>
    </row>
    <row r="615" spans="1:14" s="210" customFormat="1" ht="12.75" customHeight="1" outlineLevel="2">
      <c r="A615" s="205" t="s">
        <v>669</v>
      </c>
      <c r="B615" s="205" t="s">
        <v>155</v>
      </c>
      <c r="C615" s="287" t="s">
        <v>426</v>
      </c>
      <c r="D615" s="205" t="s">
        <v>431</v>
      </c>
      <c r="E615" s="207" t="s">
        <v>694</v>
      </c>
      <c r="F615" s="205" t="s">
        <v>671</v>
      </c>
      <c r="G615" s="534" t="s">
        <v>972</v>
      </c>
      <c r="H615" s="208">
        <v>1620000</v>
      </c>
      <c r="I615" s="209"/>
      <c r="J615" s="209"/>
      <c r="K615" s="208">
        <v>1620000</v>
      </c>
      <c r="L615" s="573" t="s">
        <v>714</v>
      </c>
      <c r="M615" s="615">
        <v>45370</v>
      </c>
      <c r="N615" s="615">
        <v>45370</v>
      </c>
    </row>
    <row r="616" spans="1:14" s="210" customFormat="1" ht="12.75" customHeight="1" outlineLevel="2">
      <c r="A616" s="205" t="s">
        <v>669</v>
      </c>
      <c r="B616" s="205" t="s">
        <v>155</v>
      </c>
      <c r="C616" s="287" t="s">
        <v>426</v>
      </c>
      <c r="D616" s="205" t="s">
        <v>431</v>
      </c>
      <c r="E616" s="207" t="s">
        <v>694</v>
      </c>
      <c r="F616" s="205" t="s">
        <v>671</v>
      </c>
      <c r="G616" s="534" t="s">
        <v>973</v>
      </c>
      <c r="H616" s="208">
        <v>278500</v>
      </c>
      <c r="I616" s="209"/>
      <c r="J616" s="209"/>
      <c r="K616" s="208">
        <v>278500</v>
      </c>
      <c r="L616" s="573" t="s">
        <v>714</v>
      </c>
      <c r="M616" s="615">
        <v>44866</v>
      </c>
      <c r="N616" s="615">
        <v>44866</v>
      </c>
    </row>
    <row r="617" spans="1:14" s="210" customFormat="1" ht="12.75" customHeight="1" outlineLevel="2">
      <c r="A617" s="205" t="s">
        <v>669</v>
      </c>
      <c r="B617" s="205" t="s">
        <v>155</v>
      </c>
      <c r="C617" s="287" t="s">
        <v>426</v>
      </c>
      <c r="D617" s="205" t="s">
        <v>431</v>
      </c>
      <c r="E617" s="207" t="s">
        <v>694</v>
      </c>
      <c r="F617" s="205" t="s">
        <v>671</v>
      </c>
      <c r="G617" s="534" t="s">
        <v>973</v>
      </c>
      <c r="H617" s="208">
        <v>72200</v>
      </c>
      <c r="I617" s="209"/>
      <c r="J617" s="209"/>
      <c r="K617" s="208">
        <v>72200</v>
      </c>
      <c r="L617" s="573" t="s">
        <v>714</v>
      </c>
      <c r="M617" s="615">
        <v>44866</v>
      </c>
      <c r="N617" s="615">
        <v>44866</v>
      </c>
    </row>
    <row r="618" spans="1:14" s="210" customFormat="1" ht="12.75" customHeight="1" outlineLevel="1">
      <c r="A618" s="205"/>
      <c r="B618" s="434" t="s">
        <v>752</v>
      </c>
      <c r="C618" s="287"/>
      <c r="D618" s="205"/>
      <c r="E618" s="207"/>
      <c r="F618" s="205"/>
      <c r="G618" s="503"/>
      <c r="H618" s="208">
        <f>SUBTOTAL(9,H615:H617)</f>
        <v>1970700</v>
      </c>
      <c r="I618" s="209">
        <f>SUBTOTAL(9,I615:I617)</f>
        <v>0</v>
      </c>
      <c r="J618" s="209">
        <f>SUBTOTAL(9,J615:J617)</f>
        <v>0</v>
      </c>
      <c r="K618" s="208">
        <f>SUBTOTAL(9,K615:K617)</f>
        <v>1970700</v>
      </c>
      <c r="L618" s="573"/>
      <c r="M618" s="615"/>
      <c r="N618" s="615"/>
    </row>
    <row r="619" spans="1:14" s="204" customFormat="1" outlineLevel="2">
      <c r="A619" s="199" t="s">
        <v>669</v>
      </c>
      <c r="B619" s="199" t="s">
        <v>153</v>
      </c>
      <c r="C619" s="311" t="s">
        <v>420</v>
      </c>
      <c r="D619" s="199" t="s">
        <v>728</v>
      </c>
      <c r="E619" s="201" t="s">
        <v>694</v>
      </c>
      <c r="F619" s="199" t="s">
        <v>671</v>
      </c>
      <c r="G619" s="539" t="s">
        <v>1078</v>
      </c>
      <c r="H619" s="202">
        <v>1285194</v>
      </c>
      <c r="I619" s="203"/>
      <c r="J619" s="203"/>
      <c r="K619" s="202">
        <v>1285194</v>
      </c>
      <c r="L619" s="581" t="s">
        <v>714</v>
      </c>
      <c r="M619" s="619">
        <v>45077</v>
      </c>
      <c r="N619" s="619">
        <v>45077</v>
      </c>
    </row>
    <row r="620" spans="1:14" s="204" customFormat="1" outlineLevel="2">
      <c r="A620" s="199" t="s">
        <v>669</v>
      </c>
      <c r="B620" s="199" t="s">
        <v>153</v>
      </c>
      <c r="C620" s="311" t="s">
        <v>420</v>
      </c>
      <c r="D620" s="199" t="s">
        <v>728</v>
      </c>
      <c r="E620" s="201" t="s">
        <v>694</v>
      </c>
      <c r="F620" s="199" t="s">
        <v>671</v>
      </c>
      <c r="G620" s="539" t="s">
        <v>1078</v>
      </c>
      <c r="H620" s="202">
        <v>900818</v>
      </c>
      <c r="I620" s="203"/>
      <c r="J620" s="203"/>
      <c r="K620" s="202">
        <v>900818</v>
      </c>
      <c r="L620" s="581" t="s">
        <v>714</v>
      </c>
      <c r="M620" s="619">
        <v>45077</v>
      </c>
      <c r="N620" s="619">
        <v>45077</v>
      </c>
    </row>
    <row r="621" spans="1:14" s="204" customFormat="1" outlineLevel="2">
      <c r="A621" s="199" t="s">
        <v>669</v>
      </c>
      <c r="B621" s="199" t="s">
        <v>153</v>
      </c>
      <c r="C621" s="311" t="s">
        <v>420</v>
      </c>
      <c r="D621" s="199" t="s">
        <v>728</v>
      </c>
      <c r="E621" s="201" t="s">
        <v>694</v>
      </c>
      <c r="F621" s="199" t="s">
        <v>671</v>
      </c>
      <c r="G621" s="539" t="s">
        <v>1079</v>
      </c>
      <c r="H621" s="202">
        <v>1285194</v>
      </c>
      <c r="I621" s="203"/>
      <c r="J621" s="203"/>
      <c r="K621" s="202">
        <v>1285194</v>
      </c>
      <c r="L621" s="581" t="s">
        <v>714</v>
      </c>
      <c r="M621" s="619">
        <v>45199</v>
      </c>
      <c r="N621" s="619">
        <v>45199</v>
      </c>
    </row>
    <row r="622" spans="1:14" s="204" customFormat="1" outlineLevel="2">
      <c r="A622" s="199" t="s">
        <v>669</v>
      </c>
      <c r="B622" s="199" t="s">
        <v>153</v>
      </c>
      <c r="C622" s="311" t="s">
        <v>420</v>
      </c>
      <c r="D622" s="199" t="s">
        <v>728</v>
      </c>
      <c r="E622" s="201" t="s">
        <v>694</v>
      </c>
      <c r="F622" s="199" t="s">
        <v>671</v>
      </c>
      <c r="G622" s="539" t="s">
        <v>1079</v>
      </c>
      <c r="H622" s="202">
        <v>900818</v>
      </c>
      <c r="I622" s="203"/>
      <c r="J622" s="203"/>
      <c r="K622" s="202">
        <v>900818</v>
      </c>
      <c r="L622" s="581" t="s">
        <v>714</v>
      </c>
      <c r="M622" s="619">
        <v>45199</v>
      </c>
      <c r="N622" s="619">
        <v>45199</v>
      </c>
    </row>
    <row r="623" spans="1:14" s="204" customFormat="1" outlineLevel="2">
      <c r="A623" s="199" t="s">
        <v>669</v>
      </c>
      <c r="B623" s="199" t="s">
        <v>153</v>
      </c>
      <c r="C623" s="311" t="s">
        <v>420</v>
      </c>
      <c r="D623" s="199" t="s">
        <v>728</v>
      </c>
      <c r="E623" s="201" t="s">
        <v>694</v>
      </c>
      <c r="F623" s="199" t="s">
        <v>671</v>
      </c>
      <c r="G623" s="539" t="s">
        <v>1079</v>
      </c>
      <c r="H623" s="202">
        <v>500000</v>
      </c>
      <c r="I623" s="203"/>
      <c r="J623" s="203"/>
      <c r="K623" s="202">
        <v>500000</v>
      </c>
      <c r="L623" s="581" t="s">
        <v>714</v>
      </c>
      <c r="M623" s="619">
        <v>45199</v>
      </c>
      <c r="N623" s="619">
        <v>45199</v>
      </c>
    </row>
    <row r="624" spans="1:14" s="204" customFormat="1" outlineLevel="2">
      <c r="A624" s="199" t="s">
        <v>669</v>
      </c>
      <c r="B624" s="199" t="s">
        <v>153</v>
      </c>
      <c r="C624" s="311" t="s">
        <v>420</v>
      </c>
      <c r="D624" s="199" t="s">
        <v>728</v>
      </c>
      <c r="E624" s="201" t="s">
        <v>694</v>
      </c>
      <c r="F624" s="199" t="s">
        <v>671</v>
      </c>
      <c r="G624" s="539" t="s">
        <v>1080</v>
      </c>
      <c r="H624" s="202">
        <v>1620000</v>
      </c>
      <c r="I624" s="203"/>
      <c r="J624" s="203"/>
      <c r="K624" s="202">
        <v>1620000</v>
      </c>
      <c r="L624" s="581" t="s">
        <v>714</v>
      </c>
      <c r="M624" s="619">
        <v>45370</v>
      </c>
      <c r="N624" s="619">
        <v>45370</v>
      </c>
    </row>
    <row r="625" spans="1:14" s="204" customFormat="1" outlineLevel="2">
      <c r="A625" s="199" t="s">
        <v>669</v>
      </c>
      <c r="B625" s="199" t="s">
        <v>153</v>
      </c>
      <c r="C625" s="311" t="s">
        <v>420</v>
      </c>
      <c r="D625" s="199" t="s">
        <v>728</v>
      </c>
      <c r="E625" s="201" t="s">
        <v>694</v>
      </c>
      <c r="F625" s="199" t="s">
        <v>671</v>
      </c>
      <c r="G625" s="539" t="s">
        <v>973</v>
      </c>
      <c r="H625" s="202">
        <v>90000</v>
      </c>
      <c r="I625" s="203"/>
      <c r="J625" s="203"/>
      <c r="K625" s="202">
        <v>90000</v>
      </c>
      <c r="L625" s="581" t="s">
        <v>714</v>
      </c>
      <c r="M625" s="619">
        <v>44866</v>
      </c>
      <c r="N625" s="619">
        <v>44866</v>
      </c>
    </row>
    <row r="626" spans="1:14" s="204" customFormat="1" outlineLevel="2">
      <c r="A626" s="199" t="s">
        <v>669</v>
      </c>
      <c r="B626" s="199" t="s">
        <v>153</v>
      </c>
      <c r="C626" s="311" t="s">
        <v>420</v>
      </c>
      <c r="D626" s="199" t="s">
        <v>728</v>
      </c>
      <c r="E626" s="201" t="s">
        <v>694</v>
      </c>
      <c r="F626" s="199" t="s">
        <v>671</v>
      </c>
      <c r="G626" s="539" t="s">
        <v>973</v>
      </c>
      <c r="H626" s="202">
        <v>90000</v>
      </c>
      <c r="I626" s="203"/>
      <c r="J626" s="203"/>
      <c r="K626" s="202">
        <v>90000</v>
      </c>
      <c r="L626" s="581" t="s">
        <v>714</v>
      </c>
      <c r="M626" s="619">
        <v>44866</v>
      </c>
      <c r="N626" s="619">
        <v>44866</v>
      </c>
    </row>
    <row r="627" spans="1:14" s="204" customFormat="1" outlineLevel="2">
      <c r="A627" s="199" t="s">
        <v>669</v>
      </c>
      <c r="B627" s="199" t="s">
        <v>153</v>
      </c>
      <c r="C627" s="311" t="s">
        <v>420</v>
      </c>
      <c r="D627" s="199" t="s">
        <v>728</v>
      </c>
      <c r="E627" s="201" t="s">
        <v>694</v>
      </c>
      <c r="F627" s="199" t="s">
        <v>671</v>
      </c>
      <c r="G627" s="539" t="s">
        <v>973</v>
      </c>
      <c r="H627" s="202">
        <v>466600</v>
      </c>
      <c r="I627" s="203"/>
      <c r="J627" s="203"/>
      <c r="K627" s="202">
        <v>466600</v>
      </c>
      <c r="L627" s="581" t="s">
        <v>714</v>
      </c>
      <c r="M627" s="619">
        <v>44866</v>
      </c>
      <c r="N627" s="619">
        <v>44866</v>
      </c>
    </row>
    <row r="628" spans="1:14" s="204" customFormat="1" outlineLevel="2">
      <c r="A628" s="199" t="s">
        <v>669</v>
      </c>
      <c r="B628" s="199" t="s">
        <v>153</v>
      </c>
      <c r="C628" s="311" t="s">
        <v>420</v>
      </c>
      <c r="D628" s="199" t="s">
        <v>728</v>
      </c>
      <c r="E628" s="201" t="s">
        <v>694</v>
      </c>
      <c r="F628" s="199" t="s">
        <v>671</v>
      </c>
      <c r="G628" s="539" t="s">
        <v>973</v>
      </c>
      <c r="H628" s="202">
        <v>278500</v>
      </c>
      <c r="I628" s="203"/>
      <c r="J628" s="203"/>
      <c r="K628" s="202">
        <v>278500</v>
      </c>
      <c r="L628" s="581" t="s">
        <v>714</v>
      </c>
      <c r="M628" s="619">
        <v>44866</v>
      </c>
      <c r="N628" s="619">
        <v>44866</v>
      </c>
    </row>
    <row r="629" spans="1:14" s="204" customFormat="1" outlineLevel="2">
      <c r="A629" s="199" t="s">
        <v>669</v>
      </c>
      <c r="B629" s="199" t="s">
        <v>153</v>
      </c>
      <c r="C629" s="311" t="s">
        <v>420</v>
      </c>
      <c r="D629" s="199" t="s">
        <v>728</v>
      </c>
      <c r="E629" s="201" t="s">
        <v>694</v>
      </c>
      <c r="F629" s="199" t="s">
        <v>671</v>
      </c>
      <c r="G629" s="539" t="s">
        <v>1078</v>
      </c>
      <c r="H629" s="202">
        <v>337897</v>
      </c>
      <c r="I629" s="203"/>
      <c r="J629" s="203"/>
      <c r="K629" s="202">
        <v>337897</v>
      </c>
      <c r="L629" s="581" t="s">
        <v>714</v>
      </c>
      <c r="M629" s="619">
        <v>45077</v>
      </c>
      <c r="N629" s="619">
        <v>45077</v>
      </c>
    </row>
    <row r="630" spans="1:14" s="204" customFormat="1" outlineLevel="2">
      <c r="A630" s="199" t="s">
        <v>669</v>
      </c>
      <c r="B630" s="199" t="s">
        <v>153</v>
      </c>
      <c r="C630" s="311" t="s">
        <v>420</v>
      </c>
      <c r="D630" s="199" t="s">
        <v>728</v>
      </c>
      <c r="E630" s="201" t="s">
        <v>694</v>
      </c>
      <c r="F630" s="199" t="s">
        <v>671</v>
      </c>
      <c r="G630" s="539" t="s">
        <v>1081</v>
      </c>
      <c r="H630" s="202">
        <v>64100</v>
      </c>
      <c r="I630" s="203"/>
      <c r="J630" s="203"/>
      <c r="K630" s="202">
        <v>64100</v>
      </c>
      <c r="L630" s="581" t="s">
        <v>714</v>
      </c>
      <c r="M630" s="619">
        <v>45233</v>
      </c>
      <c r="N630" s="619">
        <v>45233</v>
      </c>
    </row>
    <row r="631" spans="1:14" s="204" customFormat="1" outlineLevel="2">
      <c r="A631" s="199" t="s">
        <v>669</v>
      </c>
      <c r="B631" s="199" t="s">
        <v>153</v>
      </c>
      <c r="C631" s="311" t="s">
        <v>420</v>
      </c>
      <c r="D631" s="199" t="s">
        <v>728</v>
      </c>
      <c r="E631" s="201" t="s">
        <v>694</v>
      </c>
      <c r="F631" s="199" t="s">
        <v>671</v>
      </c>
      <c r="G631" s="539" t="s">
        <v>1078</v>
      </c>
      <c r="H631" s="202">
        <v>337897</v>
      </c>
      <c r="I631" s="203"/>
      <c r="J631" s="203"/>
      <c r="K631" s="202">
        <v>337897</v>
      </c>
      <c r="L631" s="581" t="s">
        <v>714</v>
      </c>
      <c r="M631" s="619">
        <v>45077</v>
      </c>
      <c r="N631" s="619">
        <v>45077</v>
      </c>
    </row>
    <row r="632" spans="1:14" s="204" customFormat="1" outlineLevel="2">
      <c r="A632" s="199" t="s">
        <v>669</v>
      </c>
      <c r="B632" s="199" t="s">
        <v>153</v>
      </c>
      <c r="C632" s="311" t="s">
        <v>420</v>
      </c>
      <c r="D632" s="199" t="s">
        <v>728</v>
      </c>
      <c r="E632" s="201" t="s">
        <v>694</v>
      </c>
      <c r="F632" s="199" t="s">
        <v>671</v>
      </c>
      <c r="G632" s="539" t="s">
        <v>1078</v>
      </c>
      <c r="H632" s="202">
        <v>337897</v>
      </c>
      <c r="I632" s="203"/>
      <c r="J632" s="203"/>
      <c r="K632" s="202">
        <v>337897</v>
      </c>
      <c r="L632" s="581" t="s">
        <v>714</v>
      </c>
      <c r="M632" s="619">
        <v>45077</v>
      </c>
      <c r="N632" s="619">
        <v>45077</v>
      </c>
    </row>
    <row r="633" spans="1:14" s="204" customFormat="1" outlineLevel="2">
      <c r="A633" s="199" t="s">
        <v>669</v>
      </c>
      <c r="B633" s="199" t="s">
        <v>153</v>
      </c>
      <c r="C633" s="311" t="s">
        <v>420</v>
      </c>
      <c r="D633" s="199" t="s">
        <v>728</v>
      </c>
      <c r="E633" s="201" t="s">
        <v>694</v>
      </c>
      <c r="F633" s="199" t="s">
        <v>671</v>
      </c>
      <c r="G633" s="539" t="s">
        <v>1078</v>
      </c>
      <c r="H633" s="202">
        <v>127200</v>
      </c>
      <c r="I633" s="203"/>
      <c r="J633" s="203"/>
      <c r="K633" s="202">
        <v>127200</v>
      </c>
      <c r="L633" s="581" t="s">
        <v>714</v>
      </c>
      <c r="M633" s="619">
        <v>45077</v>
      </c>
      <c r="N633" s="619">
        <v>45077</v>
      </c>
    </row>
    <row r="634" spans="1:14" s="204" customFormat="1" outlineLevel="2">
      <c r="A634" s="199" t="s">
        <v>669</v>
      </c>
      <c r="B634" s="199" t="s">
        <v>153</v>
      </c>
      <c r="C634" s="311" t="s">
        <v>420</v>
      </c>
      <c r="D634" s="199" t="s">
        <v>728</v>
      </c>
      <c r="E634" s="201" t="s">
        <v>694</v>
      </c>
      <c r="F634" s="199" t="s">
        <v>671</v>
      </c>
      <c r="G634" s="539" t="s">
        <v>1078</v>
      </c>
      <c r="H634" s="202">
        <v>126906</v>
      </c>
      <c r="I634" s="203"/>
      <c r="J634" s="203"/>
      <c r="K634" s="202">
        <v>126906</v>
      </c>
      <c r="L634" s="581" t="s">
        <v>714</v>
      </c>
      <c r="M634" s="619">
        <v>45077</v>
      </c>
      <c r="N634" s="619">
        <v>45077</v>
      </c>
    </row>
    <row r="635" spans="1:14" s="204" customFormat="1" outlineLevel="2">
      <c r="A635" s="199" t="s">
        <v>669</v>
      </c>
      <c r="B635" s="199" t="s">
        <v>153</v>
      </c>
      <c r="C635" s="311" t="s">
        <v>420</v>
      </c>
      <c r="D635" s="199" t="s">
        <v>728</v>
      </c>
      <c r="E635" s="201" t="s">
        <v>694</v>
      </c>
      <c r="F635" s="199" t="s">
        <v>671</v>
      </c>
      <c r="G635" s="539" t="s">
        <v>1079</v>
      </c>
      <c r="H635" s="202">
        <v>110056</v>
      </c>
      <c r="I635" s="203"/>
      <c r="J635" s="203"/>
      <c r="K635" s="202">
        <v>110056</v>
      </c>
      <c r="L635" s="581" t="s">
        <v>714</v>
      </c>
      <c r="M635" s="619">
        <v>45199</v>
      </c>
      <c r="N635" s="619">
        <v>45199</v>
      </c>
    </row>
    <row r="636" spans="1:14" s="204" customFormat="1" outlineLevel="2">
      <c r="A636" s="199" t="s">
        <v>669</v>
      </c>
      <c r="B636" s="199" t="s">
        <v>153</v>
      </c>
      <c r="C636" s="311" t="s">
        <v>420</v>
      </c>
      <c r="D636" s="199" t="s">
        <v>728</v>
      </c>
      <c r="E636" s="201" t="s">
        <v>694</v>
      </c>
      <c r="F636" s="199" t="s">
        <v>671</v>
      </c>
      <c r="G636" s="539" t="s">
        <v>1079</v>
      </c>
      <c r="H636" s="202">
        <v>126906</v>
      </c>
      <c r="I636" s="203"/>
      <c r="J636" s="203"/>
      <c r="K636" s="202">
        <v>126906</v>
      </c>
      <c r="L636" s="581" t="s">
        <v>714</v>
      </c>
      <c r="M636" s="619">
        <v>45199</v>
      </c>
      <c r="N636" s="619">
        <v>45199</v>
      </c>
    </row>
    <row r="637" spans="1:14" s="204" customFormat="1" outlineLevel="2">
      <c r="A637" s="199" t="s">
        <v>669</v>
      </c>
      <c r="B637" s="199" t="s">
        <v>153</v>
      </c>
      <c r="C637" s="311" t="s">
        <v>420</v>
      </c>
      <c r="D637" s="199" t="s">
        <v>728</v>
      </c>
      <c r="E637" s="201" t="s">
        <v>694</v>
      </c>
      <c r="F637" s="199" t="s">
        <v>671</v>
      </c>
      <c r="G637" s="539" t="s">
        <v>1079</v>
      </c>
      <c r="H637" s="202">
        <v>127144</v>
      </c>
      <c r="I637" s="203"/>
      <c r="J637" s="203"/>
      <c r="K637" s="202">
        <v>127144</v>
      </c>
      <c r="L637" s="581" t="s">
        <v>714</v>
      </c>
      <c r="M637" s="619">
        <v>45199</v>
      </c>
      <c r="N637" s="619">
        <v>45199</v>
      </c>
    </row>
    <row r="638" spans="1:14" s="204" customFormat="1" outlineLevel="2">
      <c r="A638" s="199" t="s">
        <v>669</v>
      </c>
      <c r="B638" s="199" t="s">
        <v>153</v>
      </c>
      <c r="C638" s="311" t="s">
        <v>420</v>
      </c>
      <c r="D638" s="199" t="s">
        <v>728</v>
      </c>
      <c r="E638" s="201" t="s">
        <v>694</v>
      </c>
      <c r="F638" s="199" t="s">
        <v>671</v>
      </c>
      <c r="G638" s="539" t="s">
        <v>1079</v>
      </c>
      <c r="H638" s="202">
        <v>126906</v>
      </c>
      <c r="I638" s="203"/>
      <c r="J638" s="203"/>
      <c r="K638" s="202">
        <v>126906</v>
      </c>
      <c r="L638" s="581" t="s">
        <v>714</v>
      </c>
      <c r="M638" s="619">
        <v>45199</v>
      </c>
      <c r="N638" s="619">
        <v>45199</v>
      </c>
    </row>
    <row r="639" spans="1:14" s="204" customFormat="1" outlineLevel="2">
      <c r="A639" s="199" t="s">
        <v>669</v>
      </c>
      <c r="B639" s="199" t="s">
        <v>153</v>
      </c>
      <c r="C639" s="311" t="s">
        <v>420</v>
      </c>
      <c r="D639" s="199" t="s">
        <v>728</v>
      </c>
      <c r="E639" s="201" t="s">
        <v>694</v>
      </c>
      <c r="F639" s="199" t="s">
        <v>671</v>
      </c>
      <c r="G639" s="539" t="s">
        <v>1082</v>
      </c>
      <c r="H639" s="202">
        <v>127025</v>
      </c>
      <c r="I639" s="203"/>
      <c r="J639" s="203"/>
      <c r="K639" s="202">
        <v>127025</v>
      </c>
      <c r="L639" s="581" t="s">
        <v>714</v>
      </c>
      <c r="M639" s="619">
        <v>45291</v>
      </c>
      <c r="N639" s="619">
        <v>45291</v>
      </c>
    </row>
    <row r="640" spans="1:14" s="204" customFormat="1" outlineLevel="2">
      <c r="A640" s="199" t="s">
        <v>669</v>
      </c>
      <c r="B640" s="199" t="s">
        <v>153</v>
      </c>
      <c r="C640" s="311" t="s">
        <v>420</v>
      </c>
      <c r="D640" s="199" t="s">
        <v>728</v>
      </c>
      <c r="E640" s="201" t="s">
        <v>694</v>
      </c>
      <c r="F640" s="199" t="s">
        <v>671</v>
      </c>
      <c r="G640" s="539" t="s">
        <v>1082</v>
      </c>
      <c r="H640" s="202">
        <v>126906</v>
      </c>
      <c r="I640" s="203"/>
      <c r="J640" s="203"/>
      <c r="K640" s="202">
        <v>126906</v>
      </c>
      <c r="L640" s="581" t="s">
        <v>714</v>
      </c>
      <c r="M640" s="619">
        <v>45291</v>
      </c>
      <c r="N640" s="619">
        <v>45291</v>
      </c>
    </row>
    <row r="641" spans="1:14" s="204" customFormat="1" outlineLevel="2">
      <c r="A641" s="199" t="s">
        <v>669</v>
      </c>
      <c r="B641" s="199" t="s">
        <v>153</v>
      </c>
      <c r="C641" s="311" t="s">
        <v>420</v>
      </c>
      <c r="D641" s="199" t="s">
        <v>728</v>
      </c>
      <c r="E641" s="201" t="s">
        <v>694</v>
      </c>
      <c r="F641" s="199" t="s">
        <v>671</v>
      </c>
      <c r="G641" s="539" t="s">
        <v>973</v>
      </c>
      <c r="H641" s="202">
        <v>167150</v>
      </c>
      <c r="I641" s="203"/>
      <c r="J641" s="203"/>
      <c r="K641" s="202">
        <v>167150</v>
      </c>
      <c r="L641" s="581" t="s">
        <v>714</v>
      </c>
      <c r="M641" s="619">
        <v>44866</v>
      </c>
      <c r="N641" s="619">
        <v>44866</v>
      </c>
    </row>
    <row r="642" spans="1:14" s="204" customFormat="1" outlineLevel="1">
      <c r="A642" s="199"/>
      <c r="B642" s="438" t="s">
        <v>753</v>
      </c>
      <c r="C642" s="311"/>
      <c r="D642" s="199"/>
      <c r="E642" s="201"/>
      <c r="F642" s="199"/>
      <c r="G642" s="501"/>
      <c r="H642" s="202">
        <f>SUBTOTAL(9,H619:H641)</f>
        <v>9661114</v>
      </c>
      <c r="I642" s="203">
        <f>SUBTOTAL(9,I619:I641)</f>
        <v>0</v>
      </c>
      <c r="J642" s="203">
        <f>SUBTOTAL(9,J619:J641)</f>
        <v>0</v>
      </c>
      <c r="K642" s="202">
        <f>SUBTOTAL(9,K619:K641)</f>
        <v>9661114</v>
      </c>
      <c r="L642" s="581"/>
      <c r="M642" s="619"/>
      <c r="N642" s="619"/>
    </row>
    <row r="643" spans="1:14" s="198" customFormat="1" outlineLevel="2">
      <c r="A643" s="193" t="s">
        <v>669</v>
      </c>
      <c r="B643" s="193" t="s">
        <v>38</v>
      </c>
      <c r="C643" s="318" t="s">
        <v>369</v>
      </c>
      <c r="D643" s="193" t="s">
        <v>374</v>
      </c>
      <c r="E643" s="195" t="s">
        <v>695</v>
      </c>
      <c r="F643" s="193" t="s">
        <v>671</v>
      </c>
      <c r="G643" s="537" t="s">
        <v>1188</v>
      </c>
      <c r="H643" s="196">
        <v>2010041</v>
      </c>
      <c r="I643" s="223"/>
      <c r="J643" s="223"/>
      <c r="K643" s="196">
        <v>2010041</v>
      </c>
      <c r="L643" s="579" t="s">
        <v>714</v>
      </c>
      <c r="M643" s="614">
        <v>45108</v>
      </c>
      <c r="N643" s="614">
        <v>45108</v>
      </c>
    </row>
    <row r="644" spans="1:14" s="198" customFormat="1" outlineLevel="2">
      <c r="A644" s="193" t="s">
        <v>669</v>
      </c>
      <c r="B644" s="193" t="s">
        <v>38</v>
      </c>
      <c r="C644" s="318" t="s">
        <v>369</v>
      </c>
      <c r="D644" s="193" t="s">
        <v>374</v>
      </c>
      <c r="E644" s="195" t="s">
        <v>695</v>
      </c>
      <c r="F644" s="193" t="s">
        <v>671</v>
      </c>
      <c r="G644" s="537" t="s">
        <v>1189</v>
      </c>
      <c r="H644" s="196">
        <v>4976223</v>
      </c>
      <c r="I644" s="223"/>
      <c r="J644" s="223"/>
      <c r="K644" s="196">
        <v>4976223</v>
      </c>
      <c r="L644" s="579" t="s">
        <v>714</v>
      </c>
      <c r="M644" s="614">
        <v>45110</v>
      </c>
      <c r="N644" s="614">
        <v>45110</v>
      </c>
    </row>
    <row r="645" spans="1:14" s="198" customFormat="1" outlineLevel="2">
      <c r="A645" s="193" t="s">
        <v>669</v>
      </c>
      <c r="B645" s="193" t="s">
        <v>38</v>
      </c>
      <c r="C645" s="318" t="s">
        <v>369</v>
      </c>
      <c r="D645" s="193" t="s">
        <v>374</v>
      </c>
      <c r="E645" s="195" t="s">
        <v>695</v>
      </c>
      <c r="F645" s="193" t="s">
        <v>671</v>
      </c>
      <c r="G645" s="537" t="s">
        <v>1093</v>
      </c>
      <c r="H645" s="196">
        <v>537783</v>
      </c>
      <c r="I645" s="223"/>
      <c r="J645" s="223"/>
      <c r="K645" s="196">
        <v>537783</v>
      </c>
      <c r="L645" s="579" t="s">
        <v>714</v>
      </c>
      <c r="M645" s="614">
        <v>45128</v>
      </c>
      <c r="N645" s="614">
        <v>45128</v>
      </c>
    </row>
    <row r="646" spans="1:14" s="198" customFormat="1" outlineLevel="2">
      <c r="A646" s="193" t="s">
        <v>669</v>
      </c>
      <c r="B646" s="193" t="s">
        <v>38</v>
      </c>
      <c r="C646" s="318" t="s">
        <v>369</v>
      </c>
      <c r="D646" s="193" t="s">
        <v>374</v>
      </c>
      <c r="E646" s="195" t="s">
        <v>695</v>
      </c>
      <c r="F646" s="193" t="s">
        <v>671</v>
      </c>
      <c r="G646" s="537" t="s">
        <v>1190</v>
      </c>
      <c r="H646" s="196">
        <v>2010041</v>
      </c>
      <c r="I646" s="223"/>
      <c r="J646" s="223"/>
      <c r="K646" s="196">
        <v>2010041</v>
      </c>
      <c r="L646" s="579" t="s">
        <v>714</v>
      </c>
      <c r="M646" s="614">
        <v>45139</v>
      </c>
      <c r="N646" s="614">
        <v>45139</v>
      </c>
    </row>
    <row r="647" spans="1:14" s="198" customFormat="1" outlineLevel="2">
      <c r="A647" s="193" t="s">
        <v>669</v>
      </c>
      <c r="B647" s="193" t="s">
        <v>38</v>
      </c>
      <c r="C647" s="318" t="s">
        <v>369</v>
      </c>
      <c r="D647" s="193" t="s">
        <v>374</v>
      </c>
      <c r="E647" s="195" t="s">
        <v>695</v>
      </c>
      <c r="F647" s="193" t="s">
        <v>671</v>
      </c>
      <c r="G647" s="537" t="s">
        <v>1191</v>
      </c>
      <c r="H647" s="196">
        <v>12157058</v>
      </c>
      <c r="I647" s="223"/>
      <c r="J647" s="223"/>
      <c r="K647" s="196">
        <v>12157058</v>
      </c>
      <c r="L647" s="579" t="s">
        <v>714</v>
      </c>
      <c r="M647" s="614">
        <v>45141</v>
      </c>
      <c r="N647" s="614">
        <v>45141</v>
      </c>
    </row>
    <row r="648" spans="1:14" s="198" customFormat="1" outlineLevel="2">
      <c r="A648" s="193" t="s">
        <v>669</v>
      </c>
      <c r="B648" s="193" t="s">
        <v>38</v>
      </c>
      <c r="C648" s="318" t="s">
        <v>369</v>
      </c>
      <c r="D648" s="193" t="s">
        <v>374</v>
      </c>
      <c r="E648" s="195" t="s">
        <v>695</v>
      </c>
      <c r="F648" s="193" t="s">
        <v>671</v>
      </c>
      <c r="G648" s="537" t="s">
        <v>1192</v>
      </c>
      <c r="H648" s="196">
        <v>527209</v>
      </c>
      <c r="I648" s="223"/>
      <c r="J648" s="223"/>
      <c r="K648" s="196">
        <v>527209</v>
      </c>
      <c r="L648" s="579" t="s">
        <v>714</v>
      </c>
      <c r="M648" s="614">
        <v>45159</v>
      </c>
      <c r="N648" s="614">
        <v>45159</v>
      </c>
    </row>
    <row r="649" spans="1:14" s="198" customFormat="1" outlineLevel="2">
      <c r="A649" s="193" t="s">
        <v>669</v>
      </c>
      <c r="B649" s="193" t="s">
        <v>38</v>
      </c>
      <c r="C649" s="318" t="s">
        <v>369</v>
      </c>
      <c r="D649" s="193" t="s">
        <v>374</v>
      </c>
      <c r="E649" s="195" t="s">
        <v>695</v>
      </c>
      <c r="F649" s="193" t="s">
        <v>671</v>
      </c>
      <c r="G649" s="537" t="s">
        <v>1193</v>
      </c>
      <c r="H649" s="196">
        <v>2010041</v>
      </c>
      <c r="I649" s="223"/>
      <c r="J649" s="223"/>
      <c r="K649" s="196">
        <v>2010041</v>
      </c>
      <c r="L649" s="579" t="s">
        <v>714</v>
      </c>
      <c r="M649" s="614">
        <v>45170</v>
      </c>
      <c r="N649" s="614">
        <v>45170</v>
      </c>
    </row>
    <row r="650" spans="1:14" s="198" customFormat="1" outlineLevel="2">
      <c r="A650" s="193" t="s">
        <v>669</v>
      </c>
      <c r="B650" s="193" t="s">
        <v>38</v>
      </c>
      <c r="C650" s="318" t="s">
        <v>369</v>
      </c>
      <c r="D650" s="193" t="s">
        <v>374</v>
      </c>
      <c r="E650" s="195" t="s">
        <v>695</v>
      </c>
      <c r="F650" s="193" t="s">
        <v>671</v>
      </c>
      <c r="G650" s="537" t="s">
        <v>1194</v>
      </c>
      <c r="H650" s="196">
        <v>11993036</v>
      </c>
      <c r="I650" s="223"/>
      <c r="J650" s="223"/>
      <c r="K650" s="196">
        <v>11993036</v>
      </c>
      <c r="L650" s="579" t="s">
        <v>714</v>
      </c>
      <c r="M650" s="614">
        <v>45172</v>
      </c>
      <c r="N650" s="614">
        <v>45172</v>
      </c>
    </row>
    <row r="651" spans="1:14" s="198" customFormat="1" outlineLevel="2">
      <c r="A651" s="193" t="s">
        <v>669</v>
      </c>
      <c r="B651" s="193" t="s">
        <v>38</v>
      </c>
      <c r="C651" s="318" t="s">
        <v>369</v>
      </c>
      <c r="D651" s="193" t="s">
        <v>374</v>
      </c>
      <c r="E651" s="195" t="s">
        <v>695</v>
      </c>
      <c r="F651" s="193" t="s">
        <v>671</v>
      </c>
      <c r="G651" s="537" t="s">
        <v>1195</v>
      </c>
      <c r="H651" s="196">
        <v>516524</v>
      </c>
      <c r="I651" s="223"/>
      <c r="J651" s="223"/>
      <c r="K651" s="196">
        <v>516524</v>
      </c>
      <c r="L651" s="579" t="s">
        <v>714</v>
      </c>
      <c r="M651" s="614">
        <v>45190</v>
      </c>
      <c r="N651" s="614">
        <v>45190</v>
      </c>
    </row>
    <row r="652" spans="1:14" s="198" customFormat="1" outlineLevel="2">
      <c r="A652" s="193" t="s">
        <v>669</v>
      </c>
      <c r="B652" s="193" t="s">
        <v>38</v>
      </c>
      <c r="C652" s="318" t="s">
        <v>369</v>
      </c>
      <c r="D652" s="193" t="s">
        <v>374</v>
      </c>
      <c r="E652" s="195" t="s">
        <v>695</v>
      </c>
      <c r="F652" s="193" t="s">
        <v>671</v>
      </c>
      <c r="G652" s="537" t="s">
        <v>929</v>
      </c>
      <c r="H652" s="196">
        <v>2010041</v>
      </c>
      <c r="I652" s="223"/>
      <c r="J652" s="223"/>
      <c r="K652" s="196">
        <v>2010041</v>
      </c>
      <c r="L652" s="579" t="s">
        <v>714</v>
      </c>
      <c r="M652" s="614">
        <v>45200</v>
      </c>
      <c r="N652" s="614">
        <v>45200</v>
      </c>
    </row>
    <row r="653" spans="1:14" s="198" customFormat="1" outlineLevel="2">
      <c r="A653" s="193" t="s">
        <v>669</v>
      </c>
      <c r="B653" s="193" t="s">
        <v>38</v>
      </c>
      <c r="C653" s="318" t="s">
        <v>369</v>
      </c>
      <c r="D653" s="193" t="s">
        <v>374</v>
      </c>
      <c r="E653" s="195" t="s">
        <v>695</v>
      </c>
      <c r="F653" s="193" t="s">
        <v>671</v>
      </c>
      <c r="G653" s="537" t="s">
        <v>1196</v>
      </c>
      <c r="H653" s="196">
        <v>11684525</v>
      </c>
      <c r="I653" s="223"/>
      <c r="J653" s="223"/>
      <c r="K653" s="196">
        <v>11684525</v>
      </c>
      <c r="L653" s="579" t="s">
        <v>714</v>
      </c>
      <c r="M653" s="614">
        <v>45202</v>
      </c>
      <c r="N653" s="614">
        <v>45202</v>
      </c>
    </row>
    <row r="654" spans="1:14" s="198" customFormat="1" outlineLevel="2">
      <c r="A654" s="193" t="s">
        <v>669</v>
      </c>
      <c r="B654" s="193" t="s">
        <v>38</v>
      </c>
      <c r="C654" s="318" t="s">
        <v>369</v>
      </c>
      <c r="D654" s="193" t="s">
        <v>374</v>
      </c>
      <c r="E654" s="195" t="s">
        <v>695</v>
      </c>
      <c r="F654" s="193" t="s">
        <v>671</v>
      </c>
      <c r="G654" s="537" t="s">
        <v>1197</v>
      </c>
      <c r="H654" s="196">
        <v>505728</v>
      </c>
      <c r="I654" s="223"/>
      <c r="J654" s="223"/>
      <c r="K654" s="196">
        <v>505728</v>
      </c>
      <c r="L654" s="579" t="s">
        <v>714</v>
      </c>
      <c r="M654" s="614">
        <v>45220</v>
      </c>
      <c r="N654" s="614">
        <v>45220</v>
      </c>
    </row>
    <row r="655" spans="1:14" s="198" customFormat="1" outlineLevel="2">
      <c r="A655" s="193" t="s">
        <v>669</v>
      </c>
      <c r="B655" s="193" t="s">
        <v>38</v>
      </c>
      <c r="C655" s="318" t="s">
        <v>369</v>
      </c>
      <c r="D655" s="193" t="s">
        <v>374</v>
      </c>
      <c r="E655" s="195" t="s">
        <v>695</v>
      </c>
      <c r="F655" s="193" t="s">
        <v>671</v>
      </c>
      <c r="G655" s="537" t="s">
        <v>1198</v>
      </c>
      <c r="H655" s="196">
        <v>2010041</v>
      </c>
      <c r="I655" s="223"/>
      <c r="J655" s="223"/>
      <c r="K655" s="196">
        <v>2010041</v>
      </c>
      <c r="L655" s="579" t="s">
        <v>714</v>
      </c>
      <c r="M655" s="614">
        <v>45231</v>
      </c>
      <c r="N655" s="614">
        <v>45231</v>
      </c>
    </row>
    <row r="656" spans="1:14" s="198" customFormat="1" outlineLevel="2">
      <c r="A656" s="193" t="s">
        <v>669</v>
      </c>
      <c r="B656" s="193" t="s">
        <v>38</v>
      </c>
      <c r="C656" s="318" t="s">
        <v>369</v>
      </c>
      <c r="D656" s="193" t="s">
        <v>374</v>
      </c>
      <c r="E656" s="195" t="s">
        <v>695</v>
      </c>
      <c r="F656" s="193" t="s">
        <v>671</v>
      </c>
      <c r="G656" s="537" t="s">
        <v>1199</v>
      </c>
      <c r="H656" s="196">
        <v>11664995</v>
      </c>
      <c r="I656" s="223"/>
      <c r="J656" s="223"/>
      <c r="K656" s="196">
        <v>11664995</v>
      </c>
      <c r="L656" s="579" t="s">
        <v>714</v>
      </c>
      <c r="M656" s="614">
        <v>45233</v>
      </c>
      <c r="N656" s="614">
        <v>45233</v>
      </c>
    </row>
    <row r="657" spans="1:14" s="198" customFormat="1" outlineLevel="2">
      <c r="A657" s="193" t="s">
        <v>669</v>
      </c>
      <c r="B657" s="193" t="s">
        <v>38</v>
      </c>
      <c r="C657" s="318" t="s">
        <v>369</v>
      </c>
      <c r="D657" s="193" t="s">
        <v>374</v>
      </c>
      <c r="E657" s="195" t="s">
        <v>695</v>
      </c>
      <c r="F657" s="193" t="s">
        <v>671</v>
      </c>
      <c r="G657" s="537" t="s">
        <v>1200</v>
      </c>
      <c r="H657" s="196">
        <v>494819</v>
      </c>
      <c r="I657" s="223"/>
      <c r="J657" s="223"/>
      <c r="K657" s="196">
        <v>494819</v>
      </c>
      <c r="L657" s="579" t="s">
        <v>714</v>
      </c>
      <c r="M657" s="614">
        <v>45251</v>
      </c>
      <c r="N657" s="614">
        <v>45251</v>
      </c>
    </row>
    <row r="658" spans="1:14" s="198" customFormat="1" outlineLevel="2">
      <c r="A658" s="193" t="s">
        <v>669</v>
      </c>
      <c r="B658" s="193" t="s">
        <v>38</v>
      </c>
      <c r="C658" s="318" t="s">
        <v>369</v>
      </c>
      <c r="D658" s="193" t="s">
        <v>374</v>
      </c>
      <c r="E658" s="195" t="s">
        <v>695</v>
      </c>
      <c r="F658" s="193" t="s">
        <v>671</v>
      </c>
      <c r="G658" s="537" t="s">
        <v>1201</v>
      </c>
      <c r="H658" s="196">
        <v>2010041</v>
      </c>
      <c r="I658" s="223"/>
      <c r="J658" s="223"/>
      <c r="K658" s="196">
        <v>2010041</v>
      </c>
      <c r="L658" s="579" t="s">
        <v>714</v>
      </c>
      <c r="M658" s="614">
        <v>45261</v>
      </c>
      <c r="N658" s="614">
        <v>45261</v>
      </c>
    </row>
    <row r="659" spans="1:14" s="198" customFormat="1" outlineLevel="2">
      <c r="A659" s="193" t="s">
        <v>669</v>
      </c>
      <c r="B659" s="193" t="s">
        <v>38</v>
      </c>
      <c r="C659" s="318" t="s">
        <v>369</v>
      </c>
      <c r="D659" s="193" t="s">
        <v>374</v>
      </c>
      <c r="E659" s="195" t="s">
        <v>695</v>
      </c>
      <c r="F659" s="193" t="s">
        <v>671</v>
      </c>
      <c r="G659" s="537" t="s">
        <v>1202</v>
      </c>
      <c r="H659" s="196">
        <v>1130279</v>
      </c>
      <c r="I659" s="223"/>
      <c r="J659" s="223"/>
      <c r="K659" s="196">
        <v>1130279</v>
      </c>
      <c r="L659" s="579" t="s">
        <v>714</v>
      </c>
      <c r="M659" s="614">
        <v>45261</v>
      </c>
      <c r="N659" s="614">
        <v>45261</v>
      </c>
    </row>
    <row r="660" spans="1:14" s="198" customFormat="1" outlineLevel="2">
      <c r="A660" s="193" t="s">
        <v>669</v>
      </c>
      <c r="B660" s="193" t="s">
        <v>38</v>
      </c>
      <c r="C660" s="318" t="s">
        <v>369</v>
      </c>
      <c r="D660" s="193" t="s">
        <v>374</v>
      </c>
      <c r="E660" s="195" t="s">
        <v>695</v>
      </c>
      <c r="F660" s="193" t="s">
        <v>671</v>
      </c>
      <c r="G660" s="537" t="s">
        <v>1203</v>
      </c>
      <c r="H660" s="196">
        <v>11367186</v>
      </c>
      <c r="I660" s="223"/>
      <c r="J660" s="223"/>
      <c r="K660" s="196">
        <v>11367186</v>
      </c>
      <c r="L660" s="579" t="s">
        <v>714</v>
      </c>
      <c r="M660" s="614">
        <v>45263</v>
      </c>
      <c r="N660" s="614">
        <v>45263</v>
      </c>
    </row>
    <row r="661" spans="1:14" s="198" customFormat="1" outlineLevel="2">
      <c r="A661" s="193" t="s">
        <v>669</v>
      </c>
      <c r="B661" s="193" t="s">
        <v>38</v>
      </c>
      <c r="C661" s="318" t="s">
        <v>369</v>
      </c>
      <c r="D661" s="193" t="s">
        <v>374</v>
      </c>
      <c r="E661" s="195" t="s">
        <v>695</v>
      </c>
      <c r="F661" s="193" t="s">
        <v>671</v>
      </c>
      <c r="G661" s="537" t="s">
        <v>1204</v>
      </c>
      <c r="H661" s="196">
        <v>483795</v>
      </c>
      <c r="I661" s="223"/>
      <c r="J661" s="223"/>
      <c r="K661" s="196">
        <v>483795</v>
      </c>
      <c r="L661" s="579" t="s">
        <v>714</v>
      </c>
      <c r="M661" s="614">
        <v>45281</v>
      </c>
      <c r="N661" s="614">
        <v>45281</v>
      </c>
    </row>
    <row r="662" spans="1:14" s="198" customFormat="1" outlineLevel="2">
      <c r="A662" s="193" t="s">
        <v>669</v>
      </c>
      <c r="B662" s="193" t="s">
        <v>38</v>
      </c>
      <c r="C662" s="318" t="s">
        <v>369</v>
      </c>
      <c r="D662" s="193" t="s">
        <v>374</v>
      </c>
      <c r="E662" s="195" t="s">
        <v>695</v>
      </c>
      <c r="F662" s="193" t="s">
        <v>671</v>
      </c>
      <c r="G662" s="537" t="s">
        <v>1205</v>
      </c>
      <c r="H662" s="196">
        <v>2010041</v>
      </c>
      <c r="I662" s="223"/>
      <c r="J662" s="223"/>
      <c r="K662" s="196">
        <v>2010041</v>
      </c>
      <c r="L662" s="579" t="s">
        <v>714</v>
      </c>
      <c r="M662" s="614">
        <v>45292</v>
      </c>
      <c r="N662" s="614">
        <v>45292</v>
      </c>
    </row>
    <row r="663" spans="1:14" s="198" customFormat="1" outlineLevel="2">
      <c r="A663" s="193" t="s">
        <v>669</v>
      </c>
      <c r="B663" s="193" t="s">
        <v>38</v>
      </c>
      <c r="C663" s="318" t="s">
        <v>369</v>
      </c>
      <c r="D663" s="193" t="s">
        <v>374</v>
      </c>
      <c r="E663" s="195" t="s">
        <v>695</v>
      </c>
      <c r="F663" s="193" t="s">
        <v>671</v>
      </c>
      <c r="G663" s="537" t="s">
        <v>1206</v>
      </c>
      <c r="H663" s="196">
        <v>11336953</v>
      </c>
      <c r="I663" s="223"/>
      <c r="J663" s="223"/>
      <c r="K663" s="196">
        <v>11336953</v>
      </c>
      <c r="L663" s="579" t="s">
        <v>714</v>
      </c>
      <c r="M663" s="614">
        <v>45294</v>
      </c>
      <c r="N663" s="614">
        <v>45294</v>
      </c>
    </row>
    <row r="664" spans="1:14" s="198" customFormat="1" outlineLevel="2">
      <c r="A664" s="193" t="s">
        <v>669</v>
      </c>
      <c r="B664" s="193" t="s">
        <v>38</v>
      </c>
      <c r="C664" s="318" t="s">
        <v>369</v>
      </c>
      <c r="D664" s="193" t="s">
        <v>374</v>
      </c>
      <c r="E664" s="195" t="s">
        <v>695</v>
      </c>
      <c r="F664" s="193" t="s">
        <v>671</v>
      </c>
      <c r="G664" s="537" t="s">
        <v>1207</v>
      </c>
      <c r="H664" s="196">
        <v>472657</v>
      </c>
      <c r="I664" s="223"/>
      <c r="J664" s="223"/>
      <c r="K664" s="196">
        <v>472657</v>
      </c>
      <c r="L664" s="579" t="s">
        <v>714</v>
      </c>
      <c r="M664" s="614">
        <v>45312</v>
      </c>
      <c r="N664" s="614">
        <v>45312</v>
      </c>
    </row>
    <row r="665" spans="1:14" s="198" customFormat="1" outlineLevel="2">
      <c r="A665" s="193" t="s">
        <v>669</v>
      </c>
      <c r="B665" s="193" t="s">
        <v>38</v>
      </c>
      <c r="C665" s="318" t="s">
        <v>369</v>
      </c>
      <c r="D665" s="193" t="s">
        <v>374</v>
      </c>
      <c r="E665" s="195" t="s">
        <v>695</v>
      </c>
      <c r="F665" s="193" t="s">
        <v>671</v>
      </c>
      <c r="G665" s="537" t="s">
        <v>1208</v>
      </c>
      <c r="H665" s="196">
        <v>2010041</v>
      </c>
      <c r="I665" s="223"/>
      <c r="J665" s="223"/>
      <c r="K665" s="196">
        <v>2010041</v>
      </c>
      <c r="L665" s="579" t="s">
        <v>714</v>
      </c>
      <c r="M665" s="614">
        <v>45323</v>
      </c>
      <c r="N665" s="614">
        <v>45323</v>
      </c>
    </row>
    <row r="666" spans="1:14" s="198" customFormat="1" outlineLevel="2">
      <c r="A666" s="193" t="s">
        <v>669</v>
      </c>
      <c r="B666" s="193" t="s">
        <v>38</v>
      </c>
      <c r="C666" s="318" t="s">
        <v>369</v>
      </c>
      <c r="D666" s="193" t="s">
        <v>374</v>
      </c>
      <c r="E666" s="195" t="s">
        <v>695</v>
      </c>
      <c r="F666" s="193" t="s">
        <v>671</v>
      </c>
      <c r="G666" s="537" t="s">
        <v>1209</v>
      </c>
      <c r="H666" s="196">
        <v>11172932</v>
      </c>
      <c r="I666" s="223"/>
      <c r="J666" s="223"/>
      <c r="K666" s="196">
        <v>11172932</v>
      </c>
      <c r="L666" s="579" t="s">
        <v>714</v>
      </c>
      <c r="M666" s="614">
        <v>45325</v>
      </c>
      <c r="N666" s="614">
        <v>45325</v>
      </c>
    </row>
    <row r="667" spans="1:14" s="198" customFormat="1" outlineLevel="2">
      <c r="A667" s="193" t="s">
        <v>669</v>
      </c>
      <c r="B667" s="193" t="s">
        <v>38</v>
      </c>
      <c r="C667" s="318" t="s">
        <v>369</v>
      </c>
      <c r="D667" s="193" t="s">
        <v>374</v>
      </c>
      <c r="E667" s="195" t="s">
        <v>695</v>
      </c>
      <c r="F667" s="193" t="s">
        <v>671</v>
      </c>
      <c r="G667" s="537" t="s">
        <v>1210</v>
      </c>
      <c r="H667" s="196">
        <v>461402</v>
      </c>
      <c r="I667" s="223"/>
      <c r="J667" s="223"/>
      <c r="K667" s="196">
        <v>461402</v>
      </c>
      <c r="L667" s="579" t="s">
        <v>714</v>
      </c>
      <c r="M667" s="614">
        <v>45343</v>
      </c>
      <c r="N667" s="614">
        <v>45343</v>
      </c>
    </row>
    <row r="668" spans="1:14" s="198" customFormat="1" outlineLevel="2">
      <c r="A668" s="193" t="s">
        <v>669</v>
      </c>
      <c r="B668" s="193" t="s">
        <v>38</v>
      </c>
      <c r="C668" s="318" t="s">
        <v>369</v>
      </c>
      <c r="D668" s="193" t="s">
        <v>374</v>
      </c>
      <c r="E668" s="195" t="s">
        <v>695</v>
      </c>
      <c r="F668" s="193" t="s">
        <v>671</v>
      </c>
      <c r="G668" s="537" t="s">
        <v>1211</v>
      </c>
      <c r="H668" s="196">
        <v>2010041</v>
      </c>
      <c r="I668" s="223"/>
      <c r="J668" s="223"/>
      <c r="K668" s="196">
        <v>2010041</v>
      </c>
      <c r="L668" s="579" t="s">
        <v>714</v>
      </c>
      <c r="M668" s="614">
        <v>45352</v>
      </c>
      <c r="N668" s="614">
        <v>45352</v>
      </c>
    </row>
    <row r="669" spans="1:14" s="198" customFormat="1" outlineLevel="2">
      <c r="A669" s="193" t="s">
        <v>669</v>
      </c>
      <c r="B669" s="193" t="s">
        <v>38</v>
      </c>
      <c r="C669" s="318" t="s">
        <v>369</v>
      </c>
      <c r="D669" s="193" t="s">
        <v>374</v>
      </c>
      <c r="E669" s="195" t="s">
        <v>695</v>
      </c>
      <c r="F669" s="193" t="s">
        <v>671</v>
      </c>
      <c r="G669" s="537" t="s">
        <v>1212</v>
      </c>
      <c r="H669" s="196">
        <v>10773534</v>
      </c>
      <c r="I669" s="223"/>
      <c r="J669" s="223"/>
      <c r="K669" s="196">
        <v>10773534</v>
      </c>
      <c r="L669" s="579" t="s">
        <v>714</v>
      </c>
      <c r="M669" s="614">
        <v>45354</v>
      </c>
      <c r="N669" s="614">
        <v>45354</v>
      </c>
    </row>
    <row r="670" spans="1:14" s="198" customFormat="1" outlineLevel="2">
      <c r="A670" s="193" t="s">
        <v>669</v>
      </c>
      <c r="B670" s="193" t="s">
        <v>38</v>
      </c>
      <c r="C670" s="318" t="s">
        <v>369</v>
      </c>
      <c r="D670" s="193" t="s">
        <v>374</v>
      </c>
      <c r="E670" s="195" t="s">
        <v>695</v>
      </c>
      <c r="F670" s="193" t="s">
        <v>671</v>
      </c>
      <c r="G670" s="537" t="s">
        <v>1213</v>
      </c>
      <c r="H670" s="196">
        <v>450030</v>
      </c>
      <c r="I670" s="223"/>
      <c r="J670" s="223"/>
      <c r="K670" s="196">
        <v>450030</v>
      </c>
      <c r="L670" s="579" t="s">
        <v>714</v>
      </c>
      <c r="M670" s="614">
        <v>45372</v>
      </c>
      <c r="N670" s="614">
        <v>45372</v>
      </c>
    </row>
    <row r="671" spans="1:14" s="198" customFormat="1" outlineLevel="2">
      <c r="A671" s="193" t="s">
        <v>669</v>
      </c>
      <c r="B671" s="193" t="s">
        <v>38</v>
      </c>
      <c r="C671" s="318" t="s">
        <v>369</v>
      </c>
      <c r="D671" s="193" t="s">
        <v>374</v>
      </c>
      <c r="E671" s="195" t="s">
        <v>695</v>
      </c>
      <c r="F671" s="193" t="s">
        <v>671</v>
      </c>
      <c r="G671" s="537" t="s">
        <v>1214</v>
      </c>
      <c r="H671" s="196">
        <v>2010041</v>
      </c>
      <c r="I671" s="223"/>
      <c r="J671" s="223"/>
      <c r="K671" s="196">
        <v>2010041</v>
      </c>
      <c r="L671" s="579" t="s">
        <v>714</v>
      </c>
      <c r="M671" s="614">
        <v>45383</v>
      </c>
      <c r="N671" s="614">
        <v>45383</v>
      </c>
    </row>
    <row r="672" spans="1:14" s="198" customFormat="1" outlineLevel="2">
      <c r="A672" s="193" t="s">
        <v>669</v>
      </c>
      <c r="B672" s="193" t="s">
        <v>38</v>
      </c>
      <c r="C672" s="318" t="s">
        <v>369</v>
      </c>
      <c r="D672" s="193" t="s">
        <v>374</v>
      </c>
      <c r="E672" s="195" t="s">
        <v>695</v>
      </c>
      <c r="F672" s="193" t="s">
        <v>671</v>
      </c>
      <c r="G672" s="537" t="s">
        <v>1215</v>
      </c>
      <c r="H672" s="196">
        <v>10844890</v>
      </c>
      <c r="I672" s="223"/>
      <c r="J672" s="223"/>
      <c r="K672" s="196">
        <v>10844890</v>
      </c>
      <c r="L672" s="579" t="s">
        <v>714</v>
      </c>
      <c r="M672" s="614">
        <v>45385</v>
      </c>
      <c r="N672" s="614">
        <v>45385</v>
      </c>
    </row>
    <row r="673" spans="1:14" s="198" customFormat="1" outlineLevel="2">
      <c r="A673" s="193" t="s">
        <v>669</v>
      </c>
      <c r="B673" s="193" t="s">
        <v>38</v>
      </c>
      <c r="C673" s="318" t="s">
        <v>369</v>
      </c>
      <c r="D673" s="193" t="s">
        <v>374</v>
      </c>
      <c r="E673" s="195" t="s">
        <v>695</v>
      </c>
      <c r="F673" s="193" t="s">
        <v>671</v>
      </c>
      <c r="G673" s="537" t="s">
        <v>1216</v>
      </c>
      <c r="H673" s="196">
        <v>438539</v>
      </c>
      <c r="I673" s="223"/>
      <c r="J673" s="223"/>
      <c r="K673" s="196">
        <v>438539</v>
      </c>
      <c r="L673" s="579" t="s">
        <v>714</v>
      </c>
      <c r="M673" s="614">
        <v>45403</v>
      </c>
      <c r="N673" s="614">
        <v>45403</v>
      </c>
    </row>
    <row r="674" spans="1:14" s="198" customFormat="1" outlineLevel="2">
      <c r="A674" s="193" t="s">
        <v>669</v>
      </c>
      <c r="B674" s="193" t="s">
        <v>38</v>
      </c>
      <c r="C674" s="318" t="s">
        <v>369</v>
      </c>
      <c r="D674" s="193" t="s">
        <v>374</v>
      </c>
      <c r="E674" s="195" t="s">
        <v>695</v>
      </c>
      <c r="F674" s="193" t="s">
        <v>671</v>
      </c>
      <c r="G674" s="537" t="s">
        <v>1217</v>
      </c>
      <c r="H674" s="196">
        <v>2010041</v>
      </c>
      <c r="I674" s="223"/>
      <c r="J674" s="223"/>
      <c r="K674" s="196">
        <v>2010041</v>
      </c>
      <c r="L674" s="579" t="s">
        <v>714</v>
      </c>
      <c r="M674" s="614">
        <v>45413</v>
      </c>
      <c r="N674" s="614">
        <v>45413</v>
      </c>
    </row>
    <row r="675" spans="1:14" s="198" customFormat="1" outlineLevel="2">
      <c r="A675" s="193" t="s">
        <v>669</v>
      </c>
      <c r="B675" s="193" t="s">
        <v>38</v>
      </c>
      <c r="C675" s="318" t="s">
        <v>369</v>
      </c>
      <c r="D675" s="193" t="s">
        <v>374</v>
      </c>
      <c r="E675" s="195" t="s">
        <v>695</v>
      </c>
      <c r="F675" s="193" t="s">
        <v>671</v>
      </c>
      <c r="G675" s="537" t="s">
        <v>1218</v>
      </c>
      <c r="H675" s="196">
        <v>10573839</v>
      </c>
      <c r="I675" s="223"/>
      <c r="J675" s="223"/>
      <c r="K675" s="196">
        <v>10573839</v>
      </c>
      <c r="L675" s="579" t="s">
        <v>714</v>
      </c>
      <c r="M675" s="614">
        <v>45415</v>
      </c>
      <c r="N675" s="614">
        <v>45415</v>
      </c>
    </row>
    <row r="676" spans="1:14" s="198" customFormat="1" outlineLevel="2">
      <c r="A676" s="193" t="s">
        <v>669</v>
      </c>
      <c r="B676" s="193" t="s">
        <v>38</v>
      </c>
      <c r="C676" s="318" t="s">
        <v>369</v>
      </c>
      <c r="D676" s="193" t="s">
        <v>374</v>
      </c>
      <c r="E676" s="195" t="s">
        <v>695</v>
      </c>
      <c r="F676" s="193" t="s">
        <v>671</v>
      </c>
      <c r="G676" s="537" t="s">
        <v>1219</v>
      </c>
      <c r="H676" s="196">
        <v>426928</v>
      </c>
      <c r="I676" s="223"/>
      <c r="J676" s="223"/>
      <c r="K676" s="196">
        <v>426928</v>
      </c>
      <c r="L676" s="579" t="s">
        <v>714</v>
      </c>
      <c r="M676" s="614">
        <v>45433</v>
      </c>
      <c r="N676" s="614">
        <v>45433</v>
      </c>
    </row>
    <row r="677" spans="1:14" s="198" customFormat="1" outlineLevel="2">
      <c r="A677" s="193" t="s">
        <v>669</v>
      </c>
      <c r="B677" s="193" t="s">
        <v>38</v>
      </c>
      <c r="C677" s="318" t="s">
        <v>369</v>
      </c>
      <c r="D677" s="193" t="s">
        <v>374</v>
      </c>
      <c r="E677" s="195" t="s">
        <v>695</v>
      </c>
      <c r="F677" s="193" t="s">
        <v>671</v>
      </c>
      <c r="G677" s="537" t="s">
        <v>1220</v>
      </c>
      <c r="H677" s="196">
        <v>2010041</v>
      </c>
      <c r="I677" s="223"/>
      <c r="J677" s="223"/>
      <c r="K677" s="196">
        <v>2010041</v>
      </c>
      <c r="L677" s="579" t="s">
        <v>714</v>
      </c>
      <c r="M677" s="614">
        <v>45474</v>
      </c>
      <c r="N677" s="614">
        <v>45474</v>
      </c>
    </row>
    <row r="678" spans="1:14" s="198" customFormat="1" outlineLevel="2">
      <c r="A678" s="193" t="s">
        <v>669</v>
      </c>
      <c r="B678" s="193" t="s">
        <v>38</v>
      </c>
      <c r="C678" s="318" t="s">
        <v>369</v>
      </c>
      <c r="D678" s="193" t="s">
        <v>374</v>
      </c>
      <c r="E678" s="195" t="s">
        <v>695</v>
      </c>
      <c r="F678" s="193" t="s">
        <v>671</v>
      </c>
      <c r="G678" s="537" t="s">
        <v>1087</v>
      </c>
      <c r="H678" s="196">
        <v>10516848</v>
      </c>
      <c r="I678" s="223"/>
      <c r="J678" s="223"/>
      <c r="K678" s="196">
        <v>10516848</v>
      </c>
      <c r="L678" s="579" t="s">
        <v>714</v>
      </c>
      <c r="M678" s="614">
        <v>45446</v>
      </c>
      <c r="N678" s="614">
        <v>45446</v>
      </c>
    </row>
    <row r="679" spans="1:14" s="198" customFormat="1" outlineLevel="2">
      <c r="A679" s="193" t="s">
        <v>669</v>
      </c>
      <c r="B679" s="193" t="s">
        <v>38</v>
      </c>
      <c r="C679" s="318" t="s">
        <v>369</v>
      </c>
      <c r="D679" s="193" t="s">
        <v>374</v>
      </c>
      <c r="E679" s="195" t="s">
        <v>695</v>
      </c>
      <c r="F679" s="193" t="s">
        <v>671</v>
      </c>
      <c r="G679" s="537" t="s">
        <v>1221</v>
      </c>
      <c r="H679" s="196">
        <v>415195</v>
      </c>
      <c r="I679" s="223"/>
      <c r="J679" s="223"/>
      <c r="K679" s="196">
        <v>415195</v>
      </c>
      <c r="L679" s="579" t="s">
        <v>714</v>
      </c>
      <c r="M679" s="614">
        <v>45464</v>
      </c>
      <c r="N679" s="614">
        <v>45464</v>
      </c>
    </row>
    <row r="680" spans="1:14" s="198" customFormat="1" outlineLevel="2">
      <c r="A680" s="193" t="s">
        <v>669</v>
      </c>
      <c r="B680" s="193" t="s">
        <v>38</v>
      </c>
      <c r="C680" s="318" t="s">
        <v>369</v>
      </c>
      <c r="D680" s="193" t="s">
        <v>374</v>
      </c>
      <c r="E680" s="195" t="s">
        <v>695</v>
      </c>
      <c r="F680" s="193" t="s">
        <v>671</v>
      </c>
      <c r="G680" s="537" t="s">
        <v>914</v>
      </c>
      <c r="H680" s="196">
        <v>2010041</v>
      </c>
      <c r="I680" s="223"/>
      <c r="J680" s="223"/>
      <c r="K680" s="196">
        <v>2010041</v>
      </c>
      <c r="L680" s="579" t="s">
        <v>714</v>
      </c>
      <c r="M680" s="614">
        <v>45474</v>
      </c>
      <c r="N680" s="614">
        <v>45474</v>
      </c>
    </row>
    <row r="681" spans="1:14" s="198" customFormat="1" outlineLevel="2">
      <c r="A681" s="193" t="s">
        <v>669</v>
      </c>
      <c r="B681" s="193" t="s">
        <v>38</v>
      </c>
      <c r="C681" s="318" t="s">
        <v>369</v>
      </c>
      <c r="D681" s="193" t="s">
        <v>374</v>
      </c>
      <c r="E681" s="195" t="s">
        <v>695</v>
      </c>
      <c r="F681" s="193" t="s">
        <v>671</v>
      </c>
      <c r="G681" s="537" t="s">
        <v>1222</v>
      </c>
      <c r="H681" s="196">
        <v>10256500</v>
      </c>
      <c r="I681" s="223"/>
      <c r="J681" s="223"/>
      <c r="K681" s="196">
        <v>10256500</v>
      </c>
      <c r="L681" s="579" t="s">
        <v>714</v>
      </c>
      <c r="M681" s="614">
        <v>45476</v>
      </c>
      <c r="N681" s="614">
        <v>45476</v>
      </c>
    </row>
    <row r="682" spans="1:14" s="198" customFormat="1" outlineLevel="2">
      <c r="A682" s="193" t="s">
        <v>669</v>
      </c>
      <c r="B682" s="193" t="s">
        <v>38</v>
      </c>
      <c r="C682" s="318" t="s">
        <v>369</v>
      </c>
      <c r="D682" s="193" t="s">
        <v>374</v>
      </c>
      <c r="E682" s="195" t="s">
        <v>695</v>
      </c>
      <c r="F682" s="193" t="s">
        <v>671</v>
      </c>
      <c r="G682" s="537" t="s">
        <v>1223</v>
      </c>
      <c r="H682" s="196">
        <v>403340</v>
      </c>
      <c r="I682" s="223"/>
      <c r="J682" s="223"/>
      <c r="K682" s="196">
        <v>403340</v>
      </c>
      <c r="L682" s="579" t="s">
        <v>714</v>
      </c>
      <c r="M682" s="614">
        <v>45494</v>
      </c>
      <c r="N682" s="614">
        <v>45494</v>
      </c>
    </row>
    <row r="683" spans="1:14" s="198" customFormat="1" outlineLevel="2">
      <c r="A683" s="193" t="s">
        <v>669</v>
      </c>
      <c r="B683" s="193" t="s">
        <v>38</v>
      </c>
      <c r="C683" s="318" t="s">
        <v>369</v>
      </c>
      <c r="D683" s="193" t="s">
        <v>374</v>
      </c>
      <c r="E683" s="195" t="s">
        <v>695</v>
      </c>
      <c r="F683" s="193" t="s">
        <v>671</v>
      </c>
      <c r="G683" s="537" t="s">
        <v>1224</v>
      </c>
      <c r="H683" s="196">
        <v>2010041</v>
      </c>
      <c r="I683" s="223"/>
      <c r="J683" s="223"/>
      <c r="K683" s="196">
        <v>2010041</v>
      </c>
      <c r="L683" s="579" t="s">
        <v>714</v>
      </c>
      <c r="M683" s="614">
        <v>45505</v>
      </c>
      <c r="N683" s="614">
        <v>45505</v>
      </c>
    </row>
    <row r="684" spans="1:14" s="198" customFormat="1" outlineLevel="2">
      <c r="A684" s="193" t="s">
        <v>669</v>
      </c>
      <c r="B684" s="193" t="s">
        <v>38</v>
      </c>
      <c r="C684" s="318" t="s">
        <v>369</v>
      </c>
      <c r="D684" s="193" t="s">
        <v>374</v>
      </c>
      <c r="E684" s="195" t="s">
        <v>695</v>
      </c>
      <c r="F684" s="193" t="s">
        <v>671</v>
      </c>
      <c r="G684" s="537" t="s">
        <v>1225</v>
      </c>
      <c r="H684" s="196">
        <v>10188806</v>
      </c>
      <c r="I684" s="223"/>
      <c r="J684" s="223"/>
      <c r="K684" s="196">
        <v>10188806</v>
      </c>
      <c r="L684" s="579" t="s">
        <v>714</v>
      </c>
      <c r="M684" s="614">
        <v>45507</v>
      </c>
      <c r="N684" s="614">
        <v>45507</v>
      </c>
    </row>
    <row r="685" spans="1:14" s="198" customFormat="1" outlineLevel="2">
      <c r="A685" s="193" t="s">
        <v>669</v>
      </c>
      <c r="B685" s="193" t="s">
        <v>38</v>
      </c>
      <c r="C685" s="318" t="s">
        <v>369</v>
      </c>
      <c r="D685" s="193" t="s">
        <v>374</v>
      </c>
      <c r="E685" s="195" t="s">
        <v>695</v>
      </c>
      <c r="F685" s="193" t="s">
        <v>671</v>
      </c>
      <c r="G685" s="537" t="s">
        <v>1226</v>
      </c>
      <c r="H685" s="196">
        <v>391361</v>
      </c>
      <c r="I685" s="223"/>
      <c r="J685" s="223"/>
      <c r="K685" s="196">
        <v>391361</v>
      </c>
      <c r="L685" s="579" t="s">
        <v>714</v>
      </c>
      <c r="M685" s="614">
        <v>45525</v>
      </c>
      <c r="N685" s="614">
        <v>45525</v>
      </c>
    </row>
    <row r="686" spans="1:14" s="198" customFormat="1" outlineLevel="2">
      <c r="A686" s="193" t="s">
        <v>669</v>
      </c>
      <c r="B686" s="193" t="s">
        <v>38</v>
      </c>
      <c r="C686" s="318" t="s">
        <v>369</v>
      </c>
      <c r="D686" s="193" t="s">
        <v>374</v>
      </c>
      <c r="E686" s="195" t="s">
        <v>695</v>
      </c>
      <c r="F686" s="193" t="s">
        <v>671</v>
      </c>
      <c r="G686" s="537" t="s">
        <v>1227</v>
      </c>
      <c r="H686" s="196">
        <v>2010041</v>
      </c>
      <c r="I686" s="223"/>
      <c r="J686" s="223"/>
      <c r="K686" s="196">
        <v>2010041</v>
      </c>
      <c r="L686" s="579" t="s">
        <v>714</v>
      </c>
      <c r="M686" s="614">
        <v>45536</v>
      </c>
      <c r="N686" s="614">
        <v>45536</v>
      </c>
    </row>
    <row r="687" spans="1:14" s="198" customFormat="1" outlineLevel="2">
      <c r="A687" s="193" t="s">
        <v>669</v>
      </c>
      <c r="B687" s="193" t="s">
        <v>38</v>
      </c>
      <c r="C687" s="318" t="s">
        <v>369</v>
      </c>
      <c r="D687" s="193" t="s">
        <v>374</v>
      </c>
      <c r="E687" s="195" t="s">
        <v>695</v>
      </c>
      <c r="F687" s="193" t="s">
        <v>671</v>
      </c>
      <c r="G687" s="537" t="s">
        <v>1228</v>
      </c>
      <c r="H687" s="196">
        <v>10024785</v>
      </c>
      <c r="I687" s="223"/>
      <c r="J687" s="223"/>
      <c r="K687" s="196">
        <v>10024785</v>
      </c>
      <c r="L687" s="579" t="s">
        <v>714</v>
      </c>
      <c r="M687" s="614">
        <v>45538</v>
      </c>
      <c r="N687" s="614">
        <v>45538</v>
      </c>
    </row>
    <row r="688" spans="1:14" s="198" customFormat="1" outlineLevel="2">
      <c r="A688" s="193" t="s">
        <v>669</v>
      </c>
      <c r="B688" s="193" t="s">
        <v>38</v>
      </c>
      <c r="C688" s="318" t="s">
        <v>369</v>
      </c>
      <c r="D688" s="193" t="s">
        <v>374</v>
      </c>
      <c r="E688" s="195" t="s">
        <v>695</v>
      </c>
      <c r="F688" s="193" t="s">
        <v>671</v>
      </c>
      <c r="G688" s="537" t="s">
        <v>1229</v>
      </c>
      <c r="H688" s="196">
        <v>379257</v>
      </c>
      <c r="I688" s="223"/>
      <c r="J688" s="223"/>
      <c r="K688" s="196">
        <v>379257</v>
      </c>
      <c r="L688" s="579" t="s">
        <v>714</v>
      </c>
      <c r="M688" s="614">
        <v>45556</v>
      </c>
      <c r="N688" s="614">
        <v>45556</v>
      </c>
    </row>
    <row r="689" spans="1:14" s="198" customFormat="1" outlineLevel="2">
      <c r="A689" s="193" t="s">
        <v>669</v>
      </c>
      <c r="B689" s="193" t="s">
        <v>38</v>
      </c>
      <c r="C689" s="318" t="s">
        <v>369</v>
      </c>
      <c r="D689" s="193" t="s">
        <v>374</v>
      </c>
      <c r="E689" s="195" t="s">
        <v>695</v>
      </c>
      <c r="F689" s="193" t="s">
        <v>671</v>
      </c>
      <c r="G689" s="537" t="s">
        <v>1230</v>
      </c>
      <c r="H689" s="196">
        <v>2010041</v>
      </c>
      <c r="I689" s="223"/>
      <c r="J689" s="223"/>
      <c r="K689" s="196">
        <v>2010041</v>
      </c>
      <c r="L689" s="579" t="s">
        <v>714</v>
      </c>
      <c r="M689" s="614">
        <v>45566</v>
      </c>
      <c r="N689" s="614">
        <v>45566</v>
      </c>
    </row>
    <row r="690" spans="1:14" s="198" customFormat="1" outlineLevel="2">
      <c r="A690" s="193" t="s">
        <v>669</v>
      </c>
      <c r="B690" s="193" t="s">
        <v>38</v>
      </c>
      <c r="C690" s="318" t="s">
        <v>369</v>
      </c>
      <c r="D690" s="193" t="s">
        <v>374</v>
      </c>
      <c r="E690" s="195" t="s">
        <v>695</v>
      </c>
      <c r="F690" s="193" t="s">
        <v>671</v>
      </c>
      <c r="G690" s="537" t="s">
        <v>917</v>
      </c>
      <c r="H690" s="196">
        <v>9780492</v>
      </c>
      <c r="I690" s="223"/>
      <c r="J690" s="223"/>
      <c r="K690" s="196">
        <v>9780492</v>
      </c>
      <c r="L690" s="579" t="s">
        <v>714</v>
      </c>
      <c r="M690" s="614">
        <v>45568</v>
      </c>
      <c r="N690" s="614">
        <v>45568</v>
      </c>
    </row>
    <row r="691" spans="1:14" s="198" customFormat="1" outlineLevel="2">
      <c r="A691" s="193" t="s">
        <v>669</v>
      </c>
      <c r="B691" s="193" t="s">
        <v>38</v>
      </c>
      <c r="C691" s="318" t="s">
        <v>369</v>
      </c>
      <c r="D691" s="193" t="s">
        <v>374</v>
      </c>
      <c r="E691" s="195" t="s">
        <v>695</v>
      </c>
      <c r="F691" s="193" t="s">
        <v>671</v>
      </c>
      <c r="G691" s="537" t="s">
        <v>1231</v>
      </c>
      <c r="H691" s="196">
        <v>367026</v>
      </c>
      <c r="I691" s="223"/>
      <c r="J691" s="223"/>
      <c r="K691" s="196">
        <v>367026</v>
      </c>
      <c r="L691" s="579" t="s">
        <v>714</v>
      </c>
      <c r="M691" s="614">
        <v>45586</v>
      </c>
      <c r="N691" s="614">
        <v>45586</v>
      </c>
    </row>
    <row r="692" spans="1:14" s="198" customFormat="1" outlineLevel="2">
      <c r="A692" s="193" t="s">
        <v>669</v>
      </c>
      <c r="B692" s="193" t="s">
        <v>38</v>
      </c>
      <c r="C692" s="318" t="s">
        <v>369</v>
      </c>
      <c r="D692" s="193" t="s">
        <v>374</v>
      </c>
      <c r="E692" s="195" t="s">
        <v>695</v>
      </c>
      <c r="F692" s="193" t="s">
        <v>671</v>
      </c>
      <c r="G692" s="537" t="s">
        <v>1232</v>
      </c>
      <c r="H692" s="196">
        <v>7996950</v>
      </c>
      <c r="I692" s="223"/>
      <c r="J692" s="223"/>
      <c r="K692" s="196">
        <v>7996950</v>
      </c>
      <c r="L692" s="579" t="s">
        <v>714</v>
      </c>
      <c r="M692" s="614">
        <v>45230</v>
      </c>
      <c r="N692" s="614">
        <v>45230</v>
      </c>
    </row>
    <row r="693" spans="1:14" s="198" customFormat="1" outlineLevel="1">
      <c r="A693" s="193"/>
      <c r="B693" s="433" t="s">
        <v>747</v>
      </c>
      <c r="C693" s="318"/>
      <c r="D693" s="193"/>
      <c r="E693" s="195"/>
      <c r="F693" s="193"/>
      <c r="G693" s="502"/>
      <c r="H693" s="196">
        <f>SUBTOTAL(9,H643:H692)</f>
        <v>217872080</v>
      </c>
      <c r="I693" s="223">
        <f>SUBTOTAL(9,I643:I692)</f>
        <v>0</v>
      </c>
      <c r="J693" s="223">
        <f>SUBTOTAL(9,J643:J692)</f>
        <v>0</v>
      </c>
      <c r="K693" s="196">
        <f>SUBTOTAL(9,K643:K692)</f>
        <v>217872080</v>
      </c>
      <c r="L693" s="579"/>
      <c r="M693" s="614"/>
      <c r="N693" s="614"/>
    </row>
    <row r="694" spans="1:14" s="300" customFormat="1" outlineLevel="2">
      <c r="A694" s="295" t="s">
        <v>669</v>
      </c>
      <c r="B694" s="295" t="s">
        <v>42</v>
      </c>
      <c r="C694" s="296" t="s">
        <v>444</v>
      </c>
      <c r="D694" s="295" t="s">
        <v>446</v>
      </c>
      <c r="E694" s="297" t="s">
        <v>699</v>
      </c>
      <c r="F694" s="295" t="s">
        <v>671</v>
      </c>
      <c r="G694" s="554" t="s">
        <v>1089</v>
      </c>
      <c r="H694" s="298">
        <v>4520637.4000000004</v>
      </c>
      <c r="I694" s="299"/>
      <c r="J694" s="299"/>
      <c r="K694" s="298">
        <v>4520637.4000000004</v>
      </c>
      <c r="L694" s="595" t="s">
        <v>714</v>
      </c>
      <c r="M694" s="628">
        <v>44910</v>
      </c>
      <c r="N694" s="628">
        <v>44910</v>
      </c>
    </row>
    <row r="695" spans="1:14" s="300" customFormat="1" outlineLevel="1">
      <c r="A695" s="295"/>
      <c r="B695" s="452" t="s">
        <v>743</v>
      </c>
      <c r="C695" s="450"/>
      <c r="D695" s="451"/>
      <c r="E695" s="297"/>
      <c r="F695" s="295"/>
      <c r="G695" s="517"/>
      <c r="H695" s="298">
        <f>SUBTOTAL(9,H694:H694)</f>
        <v>4520637.4000000004</v>
      </c>
      <c r="I695" s="299">
        <f>SUBTOTAL(9,I694:I694)</f>
        <v>0</v>
      </c>
      <c r="J695" s="299">
        <f>SUBTOTAL(9,J694:J694)</f>
        <v>0</v>
      </c>
      <c r="K695" s="298">
        <f>SUBTOTAL(9,K694:K694)</f>
        <v>4520637.4000000004</v>
      </c>
      <c r="L695" s="595"/>
      <c r="M695" s="628"/>
      <c r="N695" s="628"/>
    </row>
    <row r="696" spans="1:14" s="247" customFormat="1" outlineLevel="2">
      <c r="A696" s="242" t="s">
        <v>669</v>
      </c>
      <c r="B696" s="264" t="s">
        <v>120</v>
      </c>
      <c r="C696" s="265" t="s">
        <v>545</v>
      </c>
      <c r="D696" s="266" t="s">
        <v>547</v>
      </c>
      <c r="E696" s="244" t="s">
        <v>695</v>
      </c>
      <c r="F696" s="242" t="s">
        <v>671</v>
      </c>
      <c r="G696" s="545" t="s">
        <v>914</v>
      </c>
      <c r="H696" s="245">
        <v>2240000</v>
      </c>
      <c r="I696" s="246"/>
      <c r="J696" s="246"/>
      <c r="K696" s="245">
        <v>2240000</v>
      </c>
      <c r="L696" s="587" t="s">
        <v>714</v>
      </c>
      <c r="M696" s="636">
        <v>45131</v>
      </c>
      <c r="N696" s="636">
        <v>45131</v>
      </c>
    </row>
    <row r="697" spans="1:14" s="247" customFormat="1" outlineLevel="2">
      <c r="A697" s="242" t="s">
        <v>669</v>
      </c>
      <c r="B697" s="264" t="s">
        <v>120</v>
      </c>
      <c r="C697" s="265" t="s">
        <v>545</v>
      </c>
      <c r="D697" s="266" t="s">
        <v>547</v>
      </c>
      <c r="E697" s="244" t="s">
        <v>695</v>
      </c>
      <c r="F697" s="242" t="s">
        <v>671</v>
      </c>
      <c r="G697" s="545" t="s">
        <v>915</v>
      </c>
      <c r="H697" s="245">
        <v>3240000</v>
      </c>
      <c r="I697" s="246"/>
      <c r="J697" s="246"/>
      <c r="K697" s="245">
        <v>3240000</v>
      </c>
      <c r="L697" s="587" t="s">
        <v>714</v>
      </c>
      <c r="M697" s="636">
        <v>45163</v>
      </c>
      <c r="N697" s="636">
        <v>45163</v>
      </c>
    </row>
    <row r="698" spans="1:14" s="247" customFormat="1" outlineLevel="2">
      <c r="A698" s="242" t="s">
        <v>669</v>
      </c>
      <c r="B698" s="264" t="s">
        <v>120</v>
      </c>
      <c r="C698" s="265" t="s">
        <v>545</v>
      </c>
      <c r="D698" s="266" t="s">
        <v>547</v>
      </c>
      <c r="E698" s="244" t="s">
        <v>695</v>
      </c>
      <c r="F698" s="242" t="s">
        <v>671</v>
      </c>
      <c r="G698" s="545" t="s">
        <v>916</v>
      </c>
      <c r="H698" s="245">
        <v>3240000</v>
      </c>
      <c r="I698" s="246"/>
      <c r="J698" s="246"/>
      <c r="K698" s="245">
        <v>3240000</v>
      </c>
      <c r="L698" s="587" t="s">
        <v>714</v>
      </c>
      <c r="M698" s="636">
        <v>45192</v>
      </c>
      <c r="N698" s="636">
        <v>45192</v>
      </c>
    </row>
    <row r="699" spans="1:14" s="247" customFormat="1" outlineLevel="2">
      <c r="A699" s="242" t="s">
        <v>669</v>
      </c>
      <c r="B699" s="264" t="s">
        <v>120</v>
      </c>
      <c r="C699" s="265" t="s">
        <v>545</v>
      </c>
      <c r="D699" s="266" t="s">
        <v>547</v>
      </c>
      <c r="E699" s="244" t="s">
        <v>695</v>
      </c>
      <c r="F699" s="242" t="s">
        <v>671</v>
      </c>
      <c r="G699" s="545" t="s">
        <v>917</v>
      </c>
      <c r="H699" s="245">
        <v>3240000</v>
      </c>
      <c r="I699" s="246"/>
      <c r="J699" s="246"/>
      <c r="K699" s="245">
        <v>3240000</v>
      </c>
      <c r="L699" s="587" t="s">
        <v>714</v>
      </c>
      <c r="M699" s="636">
        <v>45222</v>
      </c>
      <c r="N699" s="636">
        <v>45222</v>
      </c>
    </row>
    <row r="700" spans="1:14" s="247" customFormat="1" outlineLevel="2">
      <c r="A700" s="242" t="s">
        <v>669</v>
      </c>
      <c r="B700" s="264" t="s">
        <v>120</v>
      </c>
      <c r="C700" s="265" t="s">
        <v>545</v>
      </c>
      <c r="D700" s="266" t="s">
        <v>547</v>
      </c>
      <c r="E700" s="244" t="s">
        <v>695</v>
      </c>
      <c r="F700" s="242" t="s">
        <v>671</v>
      </c>
      <c r="G700" s="545" t="s">
        <v>918</v>
      </c>
      <c r="H700" s="245">
        <v>3240000</v>
      </c>
      <c r="I700" s="246"/>
      <c r="J700" s="246"/>
      <c r="K700" s="245">
        <v>3240000</v>
      </c>
      <c r="L700" s="587" t="s">
        <v>714</v>
      </c>
      <c r="M700" s="636">
        <v>45257</v>
      </c>
      <c r="N700" s="636">
        <v>45257</v>
      </c>
    </row>
    <row r="701" spans="1:14" s="247" customFormat="1" outlineLevel="2">
      <c r="A701" s="242" t="s">
        <v>669</v>
      </c>
      <c r="B701" s="264" t="s">
        <v>120</v>
      </c>
      <c r="C701" s="265" t="s">
        <v>545</v>
      </c>
      <c r="D701" s="266" t="s">
        <v>547</v>
      </c>
      <c r="E701" s="244" t="s">
        <v>695</v>
      </c>
      <c r="F701" s="242" t="s">
        <v>671</v>
      </c>
      <c r="G701" s="545" t="s">
        <v>919</v>
      </c>
      <c r="H701" s="245">
        <v>3240000</v>
      </c>
      <c r="I701" s="246"/>
      <c r="J701" s="246"/>
      <c r="K701" s="245">
        <v>3240000</v>
      </c>
      <c r="L701" s="587" t="s">
        <v>714</v>
      </c>
      <c r="M701" s="636">
        <v>45286</v>
      </c>
      <c r="N701" s="636">
        <v>45286</v>
      </c>
    </row>
    <row r="702" spans="1:14" s="247" customFormat="1" outlineLevel="2">
      <c r="A702" s="242" t="s">
        <v>669</v>
      </c>
      <c r="B702" s="264" t="s">
        <v>120</v>
      </c>
      <c r="C702" s="265" t="s">
        <v>545</v>
      </c>
      <c r="D702" s="266" t="s">
        <v>547</v>
      </c>
      <c r="E702" s="244" t="s">
        <v>695</v>
      </c>
      <c r="F702" s="242" t="s">
        <v>671</v>
      </c>
      <c r="G702" s="545" t="s">
        <v>920</v>
      </c>
      <c r="H702" s="245">
        <v>3240000</v>
      </c>
      <c r="I702" s="246"/>
      <c r="J702" s="246"/>
      <c r="K702" s="245">
        <v>3240000</v>
      </c>
      <c r="L702" s="587" t="s">
        <v>714</v>
      </c>
      <c r="M702" s="636">
        <v>45317</v>
      </c>
      <c r="N702" s="636">
        <v>45317</v>
      </c>
    </row>
    <row r="703" spans="1:14" s="247" customFormat="1" outlineLevel="2">
      <c r="A703" s="242" t="s">
        <v>669</v>
      </c>
      <c r="B703" s="264" t="s">
        <v>120</v>
      </c>
      <c r="C703" s="265" t="s">
        <v>545</v>
      </c>
      <c r="D703" s="266" t="s">
        <v>547</v>
      </c>
      <c r="E703" s="244" t="s">
        <v>695</v>
      </c>
      <c r="F703" s="242" t="s">
        <v>671</v>
      </c>
      <c r="G703" s="545" t="s">
        <v>921</v>
      </c>
      <c r="H703" s="245">
        <v>3240000</v>
      </c>
      <c r="I703" s="246"/>
      <c r="J703" s="246"/>
      <c r="K703" s="245">
        <v>3240000</v>
      </c>
      <c r="L703" s="587" t="s">
        <v>714</v>
      </c>
      <c r="M703" s="636">
        <v>45373</v>
      </c>
      <c r="N703" s="636">
        <v>45373</v>
      </c>
    </row>
    <row r="704" spans="1:14" s="247" customFormat="1" outlineLevel="2">
      <c r="A704" s="242" t="s">
        <v>669</v>
      </c>
      <c r="B704" s="264" t="s">
        <v>120</v>
      </c>
      <c r="C704" s="265" t="s">
        <v>545</v>
      </c>
      <c r="D704" s="266" t="s">
        <v>547</v>
      </c>
      <c r="E704" s="244" t="s">
        <v>695</v>
      </c>
      <c r="F704" s="242" t="s">
        <v>671</v>
      </c>
      <c r="G704" s="545" t="s">
        <v>922</v>
      </c>
      <c r="H704" s="245">
        <v>3240000</v>
      </c>
      <c r="I704" s="246"/>
      <c r="J704" s="246"/>
      <c r="K704" s="245">
        <v>3240000</v>
      </c>
      <c r="L704" s="587" t="s">
        <v>714</v>
      </c>
      <c r="M704" s="636">
        <v>45373</v>
      </c>
      <c r="N704" s="636">
        <v>45373</v>
      </c>
    </row>
    <row r="705" spans="1:14" s="247" customFormat="1" outlineLevel="2">
      <c r="A705" s="242" t="s">
        <v>669</v>
      </c>
      <c r="B705" s="264" t="s">
        <v>120</v>
      </c>
      <c r="C705" s="265" t="s">
        <v>545</v>
      </c>
      <c r="D705" s="266" t="s">
        <v>547</v>
      </c>
      <c r="E705" s="244" t="s">
        <v>695</v>
      </c>
      <c r="F705" s="242" t="s">
        <v>671</v>
      </c>
      <c r="G705" s="545" t="s">
        <v>923</v>
      </c>
      <c r="H705" s="245">
        <v>3240000</v>
      </c>
      <c r="I705" s="246"/>
      <c r="J705" s="246"/>
      <c r="K705" s="245">
        <v>3240000</v>
      </c>
      <c r="L705" s="587" t="s">
        <v>714</v>
      </c>
      <c r="M705" s="636">
        <v>45420</v>
      </c>
      <c r="N705" s="636">
        <v>45420</v>
      </c>
    </row>
    <row r="706" spans="1:14" s="247" customFormat="1" outlineLevel="2">
      <c r="A706" s="242" t="s">
        <v>669</v>
      </c>
      <c r="B706" s="264" t="s">
        <v>120</v>
      </c>
      <c r="C706" s="265" t="s">
        <v>545</v>
      </c>
      <c r="D706" s="266" t="s">
        <v>547</v>
      </c>
      <c r="E706" s="244" t="s">
        <v>695</v>
      </c>
      <c r="F706" s="242" t="s">
        <v>671</v>
      </c>
      <c r="G706" s="545" t="s">
        <v>924</v>
      </c>
      <c r="H706" s="245">
        <v>3240000</v>
      </c>
      <c r="I706" s="246"/>
      <c r="J706" s="246"/>
      <c r="K706" s="245">
        <v>3240000</v>
      </c>
      <c r="L706" s="587" t="s">
        <v>714</v>
      </c>
      <c r="M706" s="636">
        <v>45439</v>
      </c>
      <c r="N706" s="636">
        <v>45439</v>
      </c>
    </row>
    <row r="707" spans="1:14" s="247" customFormat="1" outlineLevel="2">
      <c r="A707" s="242" t="s">
        <v>669</v>
      </c>
      <c r="B707" s="264" t="s">
        <v>120</v>
      </c>
      <c r="C707" s="265" t="s">
        <v>545</v>
      </c>
      <c r="D707" s="266" t="s">
        <v>547</v>
      </c>
      <c r="E707" s="244" t="s">
        <v>695</v>
      </c>
      <c r="F707" s="242" t="s">
        <v>671</v>
      </c>
      <c r="G707" s="545" t="s">
        <v>925</v>
      </c>
      <c r="H707" s="245">
        <v>3240000</v>
      </c>
      <c r="I707" s="246"/>
      <c r="J707" s="246"/>
      <c r="K707" s="245">
        <v>3240000</v>
      </c>
      <c r="L707" s="587" t="s">
        <v>714</v>
      </c>
      <c r="M707" s="636">
        <v>45468</v>
      </c>
      <c r="N707" s="636">
        <v>45468</v>
      </c>
    </row>
    <row r="708" spans="1:14" s="247" customFormat="1" outlineLevel="2">
      <c r="A708" s="242" t="s">
        <v>669</v>
      </c>
      <c r="B708" s="264" t="s">
        <v>120</v>
      </c>
      <c r="C708" s="265" t="s">
        <v>545</v>
      </c>
      <c r="D708" s="266" t="s">
        <v>547</v>
      </c>
      <c r="E708" s="244" t="s">
        <v>695</v>
      </c>
      <c r="F708" s="242" t="s">
        <v>671</v>
      </c>
      <c r="G708" s="545" t="s">
        <v>926</v>
      </c>
      <c r="H708" s="245">
        <v>3240000</v>
      </c>
      <c r="I708" s="246"/>
      <c r="J708" s="246"/>
      <c r="K708" s="245">
        <v>3240000</v>
      </c>
      <c r="L708" s="587" t="s">
        <v>714</v>
      </c>
      <c r="M708" s="636">
        <v>45498</v>
      </c>
      <c r="N708" s="636">
        <v>45498</v>
      </c>
    </row>
    <row r="709" spans="1:14" s="247" customFormat="1" outlineLevel="2">
      <c r="A709" s="242" t="s">
        <v>669</v>
      </c>
      <c r="B709" s="264" t="s">
        <v>120</v>
      </c>
      <c r="C709" s="265" t="s">
        <v>545</v>
      </c>
      <c r="D709" s="266" t="s">
        <v>547</v>
      </c>
      <c r="E709" s="244" t="s">
        <v>695</v>
      </c>
      <c r="F709" s="242" t="s">
        <v>671</v>
      </c>
      <c r="G709" s="545" t="s">
        <v>927</v>
      </c>
      <c r="H709" s="245">
        <v>3240000</v>
      </c>
      <c r="I709" s="246"/>
      <c r="J709" s="246"/>
      <c r="K709" s="245">
        <v>3240000</v>
      </c>
      <c r="L709" s="587" t="s">
        <v>714</v>
      </c>
      <c r="M709" s="636">
        <v>45527</v>
      </c>
      <c r="N709" s="636">
        <v>45527</v>
      </c>
    </row>
    <row r="710" spans="1:14" s="247" customFormat="1" outlineLevel="2">
      <c r="A710" s="242" t="s">
        <v>669</v>
      </c>
      <c r="B710" s="264" t="s">
        <v>120</v>
      </c>
      <c r="C710" s="265" t="s">
        <v>545</v>
      </c>
      <c r="D710" s="266" t="s">
        <v>547</v>
      </c>
      <c r="E710" s="244" t="s">
        <v>695</v>
      </c>
      <c r="F710" s="242" t="s">
        <v>671</v>
      </c>
      <c r="G710" s="545" t="s">
        <v>928</v>
      </c>
      <c r="H710" s="245">
        <v>3240000</v>
      </c>
      <c r="I710" s="246"/>
      <c r="J710" s="246"/>
      <c r="K710" s="245">
        <v>3240000</v>
      </c>
      <c r="L710" s="587" t="s">
        <v>714</v>
      </c>
      <c r="M710" s="636">
        <v>45560</v>
      </c>
      <c r="N710" s="636">
        <v>45560</v>
      </c>
    </row>
    <row r="711" spans="1:14" s="247" customFormat="1" outlineLevel="2">
      <c r="A711" s="242" t="s">
        <v>669</v>
      </c>
      <c r="B711" s="264" t="s">
        <v>120</v>
      </c>
      <c r="C711" s="265" t="s">
        <v>545</v>
      </c>
      <c r="D711" s="266" t="s">
        <v>547</v>
      </c>
      <c r="E711" s="244" t="s">
        <v>695</v>
      </c>
      <c r="F711" s="242" t="s">
        <v>671</v>
      </c>
      <c r="G711" s="545" t="s">
        <v>929</v>
      </c>
      <c r="H711" s="245">
        <v>3240000</v>
      </c>
      <c r="I711" s="246"/>
      <c r="J711" s="246"/>
      <c r="K711" s="245">
        <v>3240000</v>
      </c>
      <c r="L711" s="587" t="s">
        <v>714</v>
      </c>
      <c r="M711" s="636">
        <v>45589</v>
      </c>
      <c r="N711" s="636">
        <v>45589</v>
      </c>
    </row>
    <row r="712" spans="1:14" s="247" customFormat="1" outlineLevel="1">
      <c r="A712" s="242"/>
      <c r="B712" s="453" t="s">
        <v>754</v>
      </c>
      <c r="C712" s="265"/>
      <c r="D712" s="266"/>
      <c r="E712" s="244"/>
      <c r="F712" s="242"/>
      <c r="G712" s="545"/>
      <c r="H712" s="245">
        <f>SUBTOTAL(9,H696:H711)</f>
        <v>50840000</v>
      </c>
      <c r="I712" s="246">
        <f>SUBTOTAL(9,I696:I711)</f>
        <v>0</v>
      </c>
      <c r="J712" s="246">
        <f>SUBTOTAL(9,J696:J711)</f>
        <v>0</v>
      </c>
      <c r="K712" s="245">
        <f>SUBTOTAL(9,K696:K711)</f>
        <v>50840000</v>
      </c>
      <c r="L712" s="587"/>
      <c r="M712" s="622"/>
      <c r="N712" s="622"/>
    </row>
    <row r="713" spans="1:14" s="274" customFormat="1" ht="13.5" customHeight="1" outlineLevel="2">
      <c r="A713" s="267" t="s">
        <v>669</v>
      </c>
      <c r="B713" s="268" t="s">
        <v>147</v>
      </c>
      <c r="C713" s="269" t="s">
        <v>146</v>
      </c>
      <c r="D713" s="270" t="s">
        <v>690</v>
      </c>
      <c r="E713" s="271" t="s">
        <v>700</v>
      </c>
      <c r="F713" s="267" t="s">
        <v>671</v>
      </c>
      <c r="G713" s="546" t="s">
        <v>930</v>
      </c>
      <c r="H713" s="272">
        <v>123500</v>
      </c>
      <c r="I713" s="273"/>
      <c r="J713" s="273"/>
      <c r="K713" s="272">
        <v>123500</v>
      </c>
      <c r="L713" s="596" t="s">
        <v>714</v>
      </c>
      <c r="M713" s="629">
        <v>45295</v>
      </c>
      <c r="N713" s="629">
        <v>45295</v>
      </c>
    </row>
    <row r="714" spans="1:14" s="274" customFormat="1" ht="13.5" customHeight="1" outlineLevel="1">
      <c r="A714" s="267"/>
      <c r="B714" s="455" t="s">
        <v>755</v>
      </c>
      <c r="C714" s="454"/>
      <c r="D714" s="270"/>
      <c r="E714" s="271"/>
      <c r="F714" s="267"/>
      <c r="G714" s="518"/>
      <c r="H714" s="272">
        <f>SUBTOTAL(9,H713:H713)</f>
        <v>123500</v>
      </c>
      <c r="I714" s="273">
        <f>SUBTOTAL(9,I713:I713)</f>
        <v>0</v>
      </c>
      <c r="J714" s="273">
        <f>SUBTOTAL(9,J713:J713)</f>
        <v>0</v>
      </c>
      <c r="K714" s="272">
        <f>SUBTOTAL(9,K713:K713)</f>
        <v>123500</v>
      </c>
      <c r="L714" s="596"/>
      <c r="M714" s="629"/>
      <c r="N714" s="629"/>
    </row>
    <row r="715" spans="1:14" s="293" customFormat="1" ht="13.5" customHeight="1" outlineLevel="2">
      <c r="A715" s="288" t="s">
        <v>669</v>
      </c>
      <c r="B715" s="288" t="s">
        <v>112</v>
      </c>
      <c r="C715" s="289" t="s">
        <v>503</v>
      </c>
      <c r="D715" s="288" t="s">
        <v>505</v>
      </c>
      <c r="E715" s="290" t="s">
        <v>701</v>
      </c>
      <c r="F715" s="288" t="s">
        <v>671</v>
      </c>
      <c r="G715" s="549" t="s">
        <v>974</v>
      </c>
      <c r="H715" s="291">
        <v>1080000</v>
      </c>
      <c r="I715" s="292"/>
      <c r="J715" s="292"/>
      <c r="K715" s="291">
        <v>1080000</v>
      </c>
      <c r="L715" s="597" t="s">
        <v>714</v>
      </c>
      <c r="M715" s="630">
        <v>44799</v>
      </c>
      <c r="N715" s="630">
        <v>44799</v>
      </c>
    </row>
    <row r="716" spans="1:14" s="293" customFormat="1" ht="13.5" customHeight="1" outlineLevel="2">
      <c r="A716" s="288" t="s">
        <v>669</v>
      </c>
      <c r="B716" s="288" t="s">
        <v>112</v>
      </c>
      <c r="C716" s="289" t="s">
        <v>503</v>
      </c>
      <c r="D716" s="288" t="s">
        <v>505</v>
      </c>
      <c r="E716" s="290" t="s">
        <v>701</v>
      </c>
      <c r="F716" s="288" t="s">
        <v>671</v>
      </c>
      <c r="G716" s="549" t="s">
        <v>975</v>
      </c>
      <c r="H716" s="291">
        <v>1068000</v>
      </c>
      <c r="I716" s="292"/>
      <c r="J716" s="292"/>
      <c r="K716" s="291">
        <v>1068000</v>
      </c>
      <c r="L716" s="597" t="s">
        <v>714</v>
      </c>
      <c r="M716" s="630">
        <v>44865</v>
      </c>
      <c r="N716" s="630">
        <v>44865</v>
      </c>
    </row>
    <row r="717" spans="1:14" s="293" customFormat="1" ht="13.5" customHeight="1" outlineLevel="2">
      <c r="A717" s="288" t="s">
        <v>669</v>
      </c>
      <c r="B717" s="288" t="s">
        <v>112</v>
      </c>
      <c r="C717" s="289" t="s">
        <v>503</v>
      </c>
      <c r="D717" s="288" t="s">
        <v>505</v>
      </c>
      <c r="E717" s="290" t="s">
        <v>701</v>
      </c>
      <c r="F717" s="288" t="s">
        <v>671</v>
      </c>
      <c r="G717" s="549" t="s">
        <v>976</v>
      </c>
      <c r="H717" s="291">
        <v>1068000</v>
      </c>
      <c r="I717" s="292"/>
      <c r="J717" s="292"/>
      <c r="K717" s="291">
        <v>1068000</v>
      </c>
      <c r="L717" s="597" t="s">
        <v>714</v>
      </c>
      <c r="M717" s="630">
        <v>44925</v>
      </c>
      <c r="N717" s="630">
        <v>44925</v>
      </c>
    </row>
    <row r="718" spans="1:14" s="293" customFormat="1" ht="13.5" customHeight="1" outlineLevel="2">
      <c r="A718" s="288" t="s">
        <v>669</v>
      </c>
      <c r="B718" s="288" t="s">
        <v>112</v>
      </c>
      <c r="C718" s="289" t="s">
        <v>503</v>
      </c>
      <c r="D718" s="288" t="s">
        <v>505</v>
      </c>
      <c r="E718" s="290" t="s">
        <v>701</v>
      </c>
      <c r="F718" s="288" t="s">
        <v>671</v>
      </c>
      <c r="G718" s="549" t="s">
        <v>977</v>
      </c>
      <c r="H718" s="291">
        <v>1068000</v>
      </c>
      <c r="I718" s="292"/>
      <c r="J718" s="292"/>
      <c r="K718" s="291">
        <v>1068000</v>
      </c>
      <c r="L718" s="597" t="s">
        <v>714</v>
      </c>
      <c r="M718" s="630">
        <v>45077</v>
      </c>
      <c r="N718" s="630">
        <v>45077</v>
      </c>
    </row>
    <row r="719" spans="1:14" s="293" customFormat="1" ht="13.5" customHeight="1" outlineLevel="1">
      <c r="A719" s="288"/>
      <c r="B719" s="456" t="s">
        <v>756</v>
      </c>
      <c r="C719" s="289"/>
      <c r="D719" s="288"/>
      <c r="E719" s="290"/>
      <c r="F719" s="288"/>
      <c r="G719" s="519"/>
      <c r="H719" s="291">
        <f>SUBTOTAL(9,H715:H718)</f>
        <v>4284000</v>
      </c>
      <c r="I719" s="292">
        <f>SUBTOTAL(9,I715:I718)</f>
        <v>0</v>
      </c>
      <c r="J719" s="292">
        <f>SUBTOTAL(9,J715:J718)</f>
        <v>0</v>
      </c>
      <c r="K719" s="291">
        <f>SUBTOTAL(9,K715:K718)</f>
        <v>4284000</v>
      </c>
      <c r="L719" s="597"/>
      <c r="M719" s="630"/>
      <c r="N719" s="630"/>
    </row>
    <row r="720" spans="1:14" s="222" customFormat="1" ht="12.75" customHeight="1" outlineLevel="2">
      <c r="A720" s="217" t="s">
        <v>669</v>
      </c>
      <c r="B720" s="217" t="s">
        <v>102</v>
      </c>
      <c r="C720" s="294" t="s">
        <v>524</v>
      </c>
      <c r="D720" s="217" t="s">
        <v>526</v>
      </c>
      <c r="E720" s="219" t="s">
        <v>701</v>
      </c>
      <c r="F720" s="217" t="s">
        <v>671</v>
      </c>
      <c r="G720" s="536" t="s">
        <v>978</v>
      </c>
      <c r="H720" s="220">
        <v>11835616</v>
      </c>
      <c r="I720" s="221"/>
      <c r="J720" s="221"/>
      <c r="K720" s="220">
        <v>11835616</v>
      </c>
      <c r="L720" s="577" t="s">
        <v>714</v>
      </c>
      <c r="M720" s="617">
        <v>44824</v>
      </c>
      <c r="N720" s="617">
        <v>44824</v>
      </c>
    </row>
    <row r="721" spans="1:14" s="222" customFormat="1" ht="12.75" customHeight="1" outlineLevel="2">
      <c r="A721" s="217" t="s">
        <v>669</v>
      </c>
      <c r="B721" s="217" t="s">
        <v>102</v>
      </c>
      <c r="C721" s="294" t="s">
        <v>524</v>
      </c>
      <c r="D721" s="217" t="s">
        <v>526</v>
      </c>
      <c r="E721" s="219" t="s">
        <v>701</v>
      </c>
      <c r="F721" s="217" t="s">
        <v>671</v>
      </c>
      <c r="G721" s="536" t="s">
        <v>979</v>
      </c>
      <c r="H721" s="220">
        <v>12230137</v>
      </c>
      <c r="I721" s="221"/>
      <c r="J721" s="221"/>
      <c r="K721" s="220">
        <v>12230137</v>
      </c>
      <c r="L721" s="577" t="s">
        <v>714</v>
      </c>
      <c r="M721" s="617">
        <v>44880</v>
      </c>
      <c r="N721" s="617">
        <v>44880</v>
      </c>
    </row>
    <row r="722" spans="1:14" s="222" customFormat="1" ht="12.75" customHeight="1" outlineLevel="2">
      <c r="A722" s="217" t="s">
        <v>669</v>
      </c>
      <c r="B722" s="217" t="s">
        <v>102</v>
      </c>
      <c r="C722" s="294" t="s">
        <v>524</v>
      </c>
      <c r="D722" s="217" t="s">
        <v>526</v>
      </c>
      <c r="E722" s="219" t="s">
        <v>701</v>
      </c>
      <c r="F722" s="217" t="s">
        <v>671</v>
      </c>
      <c r="G722" s="536" t="s">
        <v>980</v>
      </c>
      <c r="H722" s="220">
        <v>11835616</v>
      </c>
      <c r="I722" s="221"/>
      <c r="J722" s="221"/>
      <c r="K722" s="220">
        <v>11835616</v>
      </c>
      <c r="L722" s="577" t="s">
        <v>714</v>
      </c>
      <c r="M722" s="617">
        <v>44895</v>
      </c>
      <c r="N722" s="617">
        <v>44895</v>
      </c>
    </row>
    <row r="723" spans="1:14" s="222" customFormat="1" ht="12.75" customHeight="1" outlineLevel="2">
      <c r="A723" s="217" t="s">
        <v>669</v>
      </c>
      <c r="B723" s="217" t="s">
        <v>102</v>
      </c>
      <c r="C723" s="294" t="s">
        <v>524</v>
      </c>
      <c r="D723" s="217" t="s">
        <v>526</v>
      </c>
      <c r="E723" s="219" t="s">
        <v>701</v>
      </c>
      <c r="F723" s="217" t="s">
        <v>671</v>
      </c>
      <c r="G723" s="536" t="s">
        <v>981</v>
      </c>
      <c r="H723" s="220">
        <v>12230137</v>
      </c>
      <c r="I723" s="221"/>
      <c r="J723" s="221"/>
      <c r="K723" s="220">
        <v>12230137</v>
      </c>
      <c r="L723" s="577" t="s">
        <v>714</v>
      </c>
      <c r="M723" s="617">
        <v>44926</v>
      </c>
      <c r="N723" s="617">
        <v>44926</v>
      </c>
    </row>
    <row r="724" spans="1:14" s="222" customFormat="1" ht="12.75" customHeight="1" outlineLevel="2">
      <c r="A724" s="217" t="s">
        <v>669</v>
      </c>
      <c r="B724" s="217" t="s">
        <v>102</v>
      </c>
      <c r="C724" s="294" t="s">
        <v>524</v>
      </c>
      <c r="D724" s="217" t="s">
        <v>526</v>
      </c>
      <c r="E724" s="219" t="s">
        <v>701</v>
      </c>
      <c r="F724" s="217" t="s">
        <v>671</v>
      </c>
      <c r="G724" s="536" t="s">
        <v>982</v>
      </c>
      <c r="H724" s="220">
        <v>12230137</v>
      </c>
      <c r="I724" s="221"/>
      <c r="J724" s="221"/>
      <c r="K724" s="220">
        <v>12230137</v>
      </c>
      <c r="L724" s="577" t="s">
        <v>714</v>
      </c>
      <c r="M724" s="617">
        <v>44957</v>
      </c>
      <c r="N724" s="617">
        <v>44957</v>
      </c>
    </row>
    <row r="725" spans="1:14" s="222" customFormat="1" ht="12.75" customHeight="1" outlineLevel="2">
      <c r="A725" s="217" t="s">
        <v>669</v>
      </c>
      <c r="B725" s="217" t="s">
        <v>102</v>
      </c>
      <c r="C725" s="294" t="s">
        <v>524</v>
      </c>
      <c r="D725" s="217" t="s">
        <v>526</v>
      </c>
      <c r="E725" s="219" t="s">
        <v>701</v>
      </c>
      <c r="F725" s="217" t="s">
        <v>671</v>
      </c>
      <c r="G725" s="536" t="s">
        <v>983</v>
      </c>
      <c r="H725" s="220">
        <v>131769863.03</v>
      </c>
      <c r="I725" s="221"/>
      <c r="J725" s="221"/>
      <c r="K725" s="220">
        <v>131769863.03</v>
      </c>
      <c r="L725" s="577" t="s">
        <v>714</v>
      </c>
      <c r="M725" s="617">
        <v>45275</v>
      </c>
      <c r="N725" s="617">
        <v>45275</v>
      </c>
    </row>
    <row r="726" spans="1:14" s="222" customFormat="1" ht="12.75" customHeight="1" outlineLevel="2">
      <c r="A726" s="217" t="s">
        <v>669</v>
      </c>
      <c r="B726" s="217" t="s">
        <v>102</v>
      </c>
      <c r="C726" s="294" t="s">
        <v>524</v>
      </c>
      <c r="D726" s="217" t="s">
        <v>526</v>
      </c>
      <c r="E726" s="219" t="s">
        <v>701</v>
      </c>
      <c r="F726" s="217" t="s">
        <v>671</v>
      </c>
      <c r="G726" s="536" t="s">
        <v>984</v>
      </c>
      <c r="H726" s="220">
        <v>23671233</v>
      </c>
      <c r="I726" s="221"/>
      <c r="J726" s="221"/>
      <c r="K726" s="220">
        <v>23671233</v>
      </c>
      <c r="L726" s="577" t="s">
        <v>714</v>
      </c>
      <c r="M726" s="617">
        <v>45351</v>
      </c>
      <c r="N726" s="617">
        <v>45351</v>
      </c>
    </row>
    <row r="727" spans="1:14" s="222" customFormat="1" ht="12.75" customHeight="1" outlineLevel="2">
      <c r="A727" s="217" t="s">
        <v>669</v>
      </c>
      <c r="B727" s="217" t="s">
        <v>102</v>
      </c>
      <c r="C727" s="294" t="s">
        <v>524</v>
      </c>
      <c r="D727" s="217" t="s">
        <v>526</v>
      </c>
      <c r="E727" s="219" t="s">
        <v>701</v>
      </c>
      <c r="F727" s="217" t="s">
        <v>671</v>
      </c>
      <c r="G727" s="536" t="s">
        <v>985</v>
      </c>
      <c r="H727" s="220">
        <v>24065753</v>
      </c>
      <c r="I727" s="221"/>
      <c r="J727" s="221"/>
      <c r="K727" s="220">
        <v>24065753</v>
      </c>
      <c r="L727" s="577" t="s">
        <v>714</v>
      </c>
      <c r="M727" s="617">
        <v>45404</v>
      </c>
      <c r="N727" s="617">
        <v>45404</v>
      </c>
    </row>
    <row r="728" spans="1:14" s="222" customFormat="1" ht="12.75" customHeight="1" outlineLevel="2">
      <c r="A728" s="217" t="s">
        <v>669</v>
      </c>
      <c r="B728" s="217" t="s">
        <v>102</v>
      </c>
      <c r="C728" s="294" t="s">
        <v>524</v>
      </c>
      <c r="D728" s="217" t="s">
        <v>526</v>
      </c>
      <c r="E728" s="219" t="s">
        <v>701</v>
      </c>
      <c r="F728" s="217" t="s">
        <v>671</v>
      </c>
      <c r="G728" s="536" t="s">
        <v>986</v>
      </c>
      <c r="H728" s="220">
        <v>24065753</v>
      </c>
      <c r="I728" s="221"/>
      <c r="J728" s="221"/>
      <c r="K728" s="220">
        <v>24065753</v>
      </c>
      <c r="L728" s="577" t="s">
        <v>714</v>
      </c>
      <c r="M728" s="617">
        <v>45463</v>
      </c>
      <c r="N728" s="617">
        <v>45463</v>
      </c>
    </row>
    <row r="729" spans="1:14" s="222" customFormat="1" ht="12.75" customHeight="1" outlineLevel="2">
      <c r="A729" s="217" t="s">
        <v>669</v>
      </c>
      <c r="B729" s="217" t="s">
        <v>102</v>
      </c>
      <c r="C729" s="294" t="s">
        <v>524</v>
      </c>
      <c r="D729" s="217" t="s">
        <v>526</v>
      </c>
      <c r="E729" s="219" t="s">
        <v>701</v>
      </c>
      <c r="F729" s="217" t="s">
        <v>671</v>
      </c>
      <c r="G729" s="536" t="s">
        <v>987</v>
      </c>
      <c r="H729" s="220">
        <v>24460274</v>
      </c>
      <c r="I729" s="221"/>
      <c r="J729" s="221"/>
      <c r="K729" s="220">
        <v>24460274</v>
      </c>
      <c r="L729" s="577" t="s">
        <v>714</v>
      </c>
      <c r="M729" s="617">
        <v>45533</v>
      </c>
      <c r="N729" s="617">
        <v>45533</v>
      </c>
    </row>
    <row r="730" spans="1:14" s="222" customFormat="1" ht="12.75" customHeight="1" outlineLevel="1">
      <c r="A730" s="217"/>
      <c r="B730" s="436" t="s">
        <v>757</v>
      </c>
      <c r="C730" s="294"/>
      <c r="D730" s="217"/>
      <c r="E730" s="219"/>
      <c r="F730" s="217"/>
      <c r="G730" s="505"/>
      <c r="H730" s="220">
        <f>SUBTOTAL(9,H720:H729)</f>
        <v>288394519.02999997</v>
      </c>
      <c r="I730" s="221">
        <f>SUBTOTAL(9,I720:I729)</f>
        <v>0</v>
      </c>
      <c r="J730" s="221">
        <f>SUBTOTAL(9,J720:J729)</f>
        <v>0</v>
      </c>
      <c r="K730" s="220">
        <f>SUBTOTAL(9,K720:K729)</f>
        <v>288394519.02999997</v>
      </c>
      <c r="L730" s="577"/>
      <c r="M730" s="617"/>
      <c r="N730" s="617"/>
    </row>
    <row r="731" spans="1:14" s="300" customFormat="1" outlineLevel="2">
      <c r="A731" s="295" t="s">
        <v>669</v>
      </c>
      <c r="B731" s="295" t="s">
        <v>674</v>
      </c>
      <c r="C731" s="296" t="s">
        <v>683</v>
      </c>
      <c r="D731" s="295" t="s">
        <v>704</v>
      </c>
      <c r="E731" s="297" t="s">
        <v>694</v>
      </c>
      <c r="F731" s="295" t="s">
        <v>671</v>
      </c>
      <c r="G731" s="516" t="s">
        <v>988</v>
      </c>
      <c r="H731" s="298">
        <v>146500</v>
      </c>
      <c r="I731" s="299"/>
      <c r="J731" s="299"/>
      <c r="K731" s="298">
        <v>146500</v>
      </c>
      <c r="L731" s="595" t="s">
        <v>714</v>
      </c>
      <c r="M731" s="628">
        <v>45580</v>
      </c>
      <c r="N731" s="628">
        <v>45580</v>
      </c>
    </row>
    <row r="732" spans="1:14" s="300" customFormat="1" ht="21" outlineLevel="1">
      <c r="A732" s="295"/>
      <c r="B732" s="457" t="s">
        <v>758</v>
      </c>
      <c r="C732" s="296"/>
      <c r="D732" s="295"/>
      <c r="E732" s="297"/>
      <c r="F732" s="295"/>
      <c r="G732" s="516"/>
      <c r="H732" s="298">
        <f>SUBTOTAL(9,H731:H731)</f>
        <v>146500</v>
      </c>
      <c r="I732" s="299">
        <f>SUBTOTAL(9,I731:I731)</f>
        <v>0</v>
      </c>
      <c r="J732" s="299">
        <f>SUBTOTAL(9,J731:J731)</f>
        <v>0</v>
      </c>
      <c r="K732" s="298">
        <f>SUBTOTAL(9,K731:K731)</f>
        <v>146500</v>
      </c>
      <c r="L732" s="595"/>
      <c r="M732" s="628"/>
      <c r="N732" s="628"/>
    </row>
    <row r="733" spans="1:14" s="235" customFormat="1" outlineLevel="2">
      <c r="A733" s="230" t="s">
        <v>669</v>
      </c>
      <c r="B733" s="230" t="s">
        <v>116</v>
      </c>
      <c r="C733" s="301" t="s">
        <v>519</v>
      </c>
      <c r="D733" s="230" t="s">
        <v>521</v>
      </c>
      <c r="E733" s="232" t="s">
        <v>695</v>
      </c>
      <c r="F733" s="230" t="s">
        <v>671</v>
      </c>
      <c r="G733" s="542" t="s">
        <v>923</v>
      </c>
      <c r="H733" s="233">
        <v>2359800</v>
      </c>
      <c r="I733" s="234"/>
      <c r="J733" s="234"/>
      <c r="K733" s="233">
        <v>2359800</v>
      </c>
      <c r="L733" s="583" t="s">
        <v>714</v>
      </c>
      <c r="M733" s="620">
        <v>45049</v>
      </c>
      <c r="N733" s="620">
        <v>45049</v>
      </c>
    </row>
    <row r="734" spans="1:14" s="235" customFormat="1" outlineLevel="2">
      <c r="A734" s="230" t="s">
        <v>669</v>
      </c>
      <c r="B734" s="230" t="s">
        <v>116</v>
      </c>
      <c r="C734" s="301" t="s">
        <v>519</v>
      </c>
      <c r="D734" s="230" t="s">
        <v>521</v>
      </c>
      <c r="E734" s="232" t="s">
        <v>695</v>
      </c>
      <c r="F734" s="230" t="s">
        <v>671</v>
      </c>
      <c r="G734" s="542" t="s">
        <v>989</v>
      </c>
      <c r="H734" s="233">
        <v>2359800</v>
      </c>
      <c r="I734" s="234"/>
      <c r="J734" s="234"/>
      <c r="K734" s="233">
        <v>2359800</v>
      </c>
      <c r="L734" s="583" t="s">
        <v>714</v>
      </c>
      <c r="M734" s="620">
        <v>45079</v>
      </c>
      <c r="N734" s="620">
        <v>45079</v>
      </c>
    </row>
    <row r="735" spans="1:14" s="235" customFormat="1" outlineLevel="2">
      <c r="A735" s="230" t="s">
        <v>669</v>
      </c>
      <c r="B735" s="230" t="s">
        <v>116</v>
      </c>
      <c r="C735" s="301" t="s">
        <v>519</v>
      </c>
      <c r="D735" s="230" t="s">
        <v>521</v>
      </c>
      <c r="E735" s="232" t="s">
        <v>695</v>
      </c>
      <c r="F735" s="230" t="s">
        <v>671</v>
      </c>
      <c r="G735" s="542" t="s">
        <v>990</v>
      </c>
      <c r="H735" s="233">
        <v>2359800</v>
      </c>
      <c r="I735" s="234"/>
      <c r="J735" s="234"/>
      <c r="K735" s="233">
        <v>2359800</v>
      </c>
      <c r="L735" s="583" t="s">
        <v>714</v>
      </c>
      <c r="M735" s="620">
        <v>45111</v>
      </c>
      <c r="N735" s="620">
        <v>45111</v>
      </c>
    </row>
    <row r="736" spans="1:14" s="235" customFormat="1" outlineLevel="2">
      <c r="A736" s="230" t="s">
        <v>669</v>
      </c>
      <c r="B736" s="230" t="s">
        <v>116</v>
      </c>
      <c r="C736" s="301" t="s">
        <v>519</v>
      </c>
      <c r="D736" s="230" t="s">
        <v>521</v>
      </c>
      <c r="E736" s="232" t="s">
        <v>695</v>
      </c>
      <c r="F736" s="230" t="s">
        <v>671</v>
      </c>
      <c r="G736" s="542" t="s">
        <v>991</v>
      </c>
      <c r="H736" s="233">
        <v>2359800</v>
      </c>
      <c r="I736" s="234"/>
      <c r="J736" s="234"/>
      <c r="K736" s="233">
        <v>2359800</v>
      </c>
      <c r="L736" s="583" t="s">
        <v>714</v>
      </c>
      <c r="M736" s="620">
        <v>45140</v>
      </c>
      <c r="N736" s="620">
        <v>45140</v>
      </c>
    </row>
    <row r="737" spans="1:14" s="235" customFormat="1" outlineLevel="2">
      <c r="A737" s="230" t="s">
        <v>669</v>
      </c>
      <c r="B737" s="230" t="s">
        <v>116</v>
      </c>
      <c r="C737" s="301" t="s">
        <v>519</v>
      </c>
      <c r="D737" s="230" t="s">
        <v>521</v>
      </c>
      <c r="E737" s="232" t="s">
        <v>695</v>
      </c>
      <c r="F737" s="230" t="s">
        <v>671</v>
      </c>
      <c r="G737" s="542" t="s">
        <v>992</v>
      </c>
      <c r="H737" s="233">
        <v>2359800</v>
      </c>
      <c r="I737" s="234"/>
      <c r="J737" s="234"/>
      <c r="K737" s="233">
        <v>2359800</v>
      </c>
      <c r="L737" s="583" t="s">
        <v>714</v>
      </c>
      <c r="M737" s="620">
        <v>45170</v>
      </c>
      <c r="N737" s="620">
        <v>45170</v>
      </c>
    </row>
    <row r="738" spans="1:14" s="235" customFormat="1" outlineLevel="2">
      <c r="A738" s="230" t="s">
        <v>669</v>
      </c>
      <c r="B738" s="230" t="s">
        <v>116</v>
      </c>
      <c r="C738" s="301" t="s">
        <v>519</v>
      </c>
      <c r="D738" s="230" t="s">
        <v>521</v>
      </c>
      <c r="E738" s="232" t="s">
        <v>695</v>
      </c>
      <c r="F738" s="230" t="s">
        <v>671</v>
      </c>
      <c r="G738" s="542" t="s">
        <v>993</v>
      </c>
      <c r="H738" s="233">
        <v>2359800</v>
      </c>
      <c r="I738" s="234"/>
      <c r="J738" s="234"/>
      <c r="K738" s="233">
        <v>2359800</v>
      </c>
      <c r="L738" s="583" t="s">
        <v>714</v>
      </c>
      <c r="M738" s="620">
        <v>45201</v>
      </c>
      <c r="N738" s="620">
        <v>45201</v>
      </c>
    </row>
    <row r="739" spans="1:14" s="235" customFormat="1" outlineLevel="2">
      <c r="A739" s="230" t="s">
        <v>669</v>
      </c>
      <c r="B739" s="230" t="s">
        <v>116</v>
      </c>
      <c r="C739" s="301" t="s">
        <v>519</v>
      </c>
      <c r="D739" s="230" t="s">
        <v>521</v>
      </c>
      <c r="E739" s="232" t="s">
        <v>695</v>
      </c>
      <c r="F739" s="230" t="s">
        <v>671</v>
      </c>
      <c r="G739" s="542" t="s">
        <v>994</v>
      </c>
      <c r="H739" s="233">
        <v>2359800</v>
      </c>
      <c r="I739" s="234"/>
      <c r="J739" s="234"/>
      <c r="K739" s="233">
        <v>2359800</v>
      </c>
      <c r="L739" s="583" t="s">
        <v>714</v>
      </c>
      <c r="M739" s="620">
        <v>45231</v>
      </c>
      <c r="N739" s="620">
        <v>45231</v>
      </c>
    </row>
    <row r="740" spans="1:14" s="235" customFormat="1" outlineLevel="1">
      <c r="A740" s="230"/>
      <c r="B740" s="439" t="s">
        <v>759</v>
      </c>
      <c r="C740" s="301"/>
      <c r="D740" s="230"/>
      <c r="E740" s="232"/>
      <c r="F740" s="230"/>
      <c r="G740" s="507"/>
      <c r="H740" s="233">
        <f>SUBTOTAL(9,H733:H739)</f>
        <v>16518600</v>
      </c>
      <c r="I740" s="234">
        <f>SUBTOTAL(9,I733:I739)</f>
        <v>0</v>
      </c>
      <c r="J740" s="234">
        <f>SUBTOTAL(9,J733:J739)</f>
        <v>0</v>
      </c>
      <c r="K740" s="233">
        <f>SUBTOTAL(9,K733:K739)</f>
        <v>16518600</v>
      </c>
      <c r="L740" s="583"/>
      <c r="M740" s="620"/>
      <c r="N740" s="620"/>
    </row>
    <row r="741" spans="1:14" s="310" customFormat="1" outlineLevel="2">
      <c r="A741" s="302" t="s">
        <v>669</v>
      </c>
      <c r="B741" s="302" t="s">
        <v>676</v>
      </c>
      <c r="C741" s="303" t="s">
        <v>684</v>
      </c>
      <c r="D741" s="302" t="s">
        <v>705</v>
      </c>
      <c r="E741" s="304" t="s">
        <v>697</v>
      </c>
      <c r="F741" s="302" t="s">
        <v>671</v>
      </c>
      <c r="G741" s="550" t="s">
        <v>995</v>
      </c>
      <c r="H741" s="305">
        <v>71000</v>
      </c>
      <c r="I741" s="306"/>
      <c r="J741" s="306"/>
      <c r="K741" s="305">
        <v>71000</v>
      </c>
      <c r="L741" s="598" t="s">
        <v>714</v>
      </c>
      <c r="M741" s="631">
        <v>45583</v>
      </c>
      <c r="N741" s="631">
        <v>45583</v>
      </c>
    </row>
    <row r="742" spans="1:14" s="310" customFormat="1" outlineLevel="1">
      <c r="A742" s="302"/>
      <c r="B742" s="458" t="s">
        <v>760</v>
      </c>
      <c r="C742" s="303"/>
      <c r="D742" s="302"/>
      <c r="E742" s="304"/>
      <c r="F742" s="302"/>
      <c r="G742" s="520"/>
      <c r="H742" s="305">
        <f>SUBTOTAL(9,H741:H741)</f>
        <v>71000</v>
      </c>
      <c r="I742" s="306">
        <f>SUBTOTAL(9,I741:I741)</f>
        <v>0</v>
      </c>
      <c r="J742" s="306">
        <f>SUBTOTAL(9,J741:J741)</f>
        <v>0</v>
      </c>
      <c r="K742" s="305">
        <f>SUBTOTAL(9,K741:K741)</f>
        <v>71000</v>
      </c>
      <c r="L742" s="598"/>
      <c r="M742" s="631"/>
      <c r="N742" s="631"/>
    </row>
    <row r="743" spans="1:14" s="198" customFormat="1" outlineLevel="2">
      <c r="A743" s="193" t="s">
        <v>669</v>
      </c>
      <c r="B743" s="193" t="s">
        <v>34</v>
      </c>
      <c r="C743" s="318" t="s">
        <v>407</v>
      </c>
      <c r="D743" s="193" t="s">
        <v>408</v>
      </c>
      <c r="E743" s="195" t="s">
        <v>697</v>
      </c>
      <c r="F743" s="193" t="s">
        <v>671</v>
      </c>
      <c r="G743" s="537" t="s">
        <v>1000</v>
      </c>
      <c r="H743" s="196">
        <v>2750462</v>
      </c>
      <c r="I743" s="223"/>
      <c r="J743" s="223"/>
      <c r="K743" s="196">
        <v>2750462</v>
      </c>
      <c r="L743" s="579" t="s">
        <v>714</v>
      </c>
      <c r="M743" s="640">
        <v>45595</v>
      </c>
      <c r="N743" s="640">
        <v>45595</v>
      </c>
    </row>
    <row r="744" spans="1:14" s="198" customFormat="1" outlineLevel="1">
      <c r="A744" s="193"/>
      <c r="B744" s="433" t="s">
        <v>739</v>
      </c>
      <c r="C744" s="318"/>
      <c r="D744" s="193"/>
      <c r="E744" s="195"/>
      <c r="F744" s="193"/>
      <c r="G744" s="502"/>
      <c r="H744" s="196">
        <f>SUBTOTAL(9,H743:H743)</f>
        <v>2750462</v>
      </c>
      <c r="I744" s="223">
        <f>SUBTOTAL(9,I743:I743)</f>
        <v>0</v>
      </c>
      <c r="J744" s="223">
        <f>SUBTOTAL(9,J743:J743)</f>
        <v>0</v>
      </c>
      <c r="K744" s="196">
        <f>SUBTOTAL(9,K743:K743)</f>
        <v>2750462</v>
      </c>
      <c r="L744" s="579"/>
      <c r="M744" s="614"/>
      <c r="N744" s="614"/>
    </row>
    <row r="745" spans="1:14" s="324" customFormat="1" outlineLevel="2">
      <c r="A745" s="319" t="s">
        <v>669</v>
      </c>
      <c r="B745" s="319" t="s">
        <v>98</v>
      </c>
      <c r="C745" s="320" t="s">
        <v>474</v>
      </c>
      <c r="D745" s="319" t="s">
        <v>479</v>
      </c>
      <c r="E745" s="321" t="s">
        <v>695</v>
      </c>
      <c r="F745" s="319" t="s">
        <v>671</v>
      </c>
      <c r="G745" s="552" t="s">
        <v>1050</v>
      </c>
      <c r="H745" s="322">
        <v>1428000</v>
      </c>
      <c r="I745" s="323"/>
      <c r="J745" s="323"/>
      <c r="K745" s="322">
        <v>1428000</v>
      </c>
      <c r="L745" s="599" t="s">
        <v>714</v>
      </c>
      <c r="M745" s="641">
        <v>44795</v>
      </c>
      <c r="N745" s="641">
        <v>44795</v>
      </c>
    </row>
    <row r="746" spans="1:14" s="324" customFormat="1" outlineLevel="2">
      <c r="A746" s="319" t="s">
        <v>669</v>
      </c>
      <c r="B746" s="319" t="s">
        <v>98</v>
      </c>
      <c r="C746" s="320" t="s">
        <v>474</v>
      </c>
      <c r="D746" s="319" t="s">
        <v>479</v>
      </c>
      <c r="E746" s="321" t="s">
        <v>695</v>
      </c>
      <c r="F746" s="319" t="s">
        <v>671</v>
      </c>
      <c r="G746" s="552" t="s">
        <v>1051</v>
      </c>
      <c r="H746" s="322">
        <v>1428000</v>
      </c>
      <c r="I746" s="323"/>
      <c r="J746" s="323"/>
      <c r="K746" s="322">
        <v>1428000</v>
      </c>
      <c r="L746" s="599" t="s">
        <v>714</v>
      </c>
      <c r="M746" s="641">
        <v>44855</v>
      </c>
      <c r="N746" s="641">
        <v>44855</v>
      </c>
    </row>
    <row r="747" spans="1:14" s="324" customFormat="1" outlineLevel="2">
      <c r="A747" s="319" t="s">
        <v>669</v>
      </c>
      <c r="B747" s="319" t="s">
        <v>98</v>
      </c>
      <c r="C747" s="320" t="s">
        <v>474</v>
      </c>
      <c r="D747" s="319" t="s">
        <v>479</v>
      </c>
      <c r="E747" s="321" t="s">
        <v>695</v>
      </c>
      <c r="F747" s="319" t="s">
        <v>671</v>
      </c>
      <c r="G747" s="552" t="s">
        <v>1052</v>
      </c>
      <c r="H747" s="322">
        <v>181000</v>
      </c>
      <c r="I747" s="323"/>
      <c r="J747" s="323"/>
      <c r="K747" s="322">
        <v>181000</v>
      </c>
      <c r="L747" s="599" t="s">
        <v>714</v>
      </c>
      <c r="M747" s="641">
        <v>44868</v>
      </c>
      <c r="N747" s="641">
        <v>44868</v>
      </c>
    </row>
    <row r="748" spans="1:14" s="324" customFormat="1" ht="21" outlineLevel="1">
      <c r="A748" s="319"/>
      <c r="B748" s="459" t="s">
        <v>761</v>
      </c>
      <c r="C748" s="320"/>
      <c r="D748" s="319"/>
      <c r="E748" s="321"/>
      <c r="F748" s="319"/>
      <c r="G748" s="521"/>
      <c r="H748" s="322">
        <f>SUBTOTAL(9,H745:H747)</f>
        <v>3037000</v>
      </c>
      <c r="I748" s="323">
        <f>SUBTOTAL(9,I745:I747)</f>
        <v>0</v>
      </c>
      <c r="J748" s="323">
        <f>SUBTOTAL(9,J745:J747)</f>
        <v>0</v>
      </c>
      <c r="K748" s="322">
        <f>SUBTOTAL(9,K745:K747)</f>
        <v>3037000</v>
      </c>
      <c r="L748" s="599"/>
      <c r="M748" s="632"/>
      <c r="N748" s="632"/>
    </row>
    <row r="749" spans="1:14" s="210" customFormat="1" ht="21" outlineLevel="2">
      <c r="A749" s="205" t="s">
        <v>669</v>
      </c>
      <c r="B749" s="205" t="s">
        <v>130</v>
      </c>
      <c r="C749" s="287" t="s">
        <v>510</v>
      </c>
      <c r="D749" s="205" t="s">
        <v>514</v>
      </c>
      <c r="E749" s="207" t="s">
        <v>694</v>
      </c>
      <c r="F749" s="205" t="s">
        <v>671</v>
      </c>
      <c r="G749" s="503" t="s">
        <v>1023</v>
      </c>
      <c r="H749" s="208">
        <v>1522561</v>
      </c>
      <c r="I749" s="209"/>
      <c r="J749" s="209"/>
      <c r="K749" s="208">
        <v>1522561</v>
      </c>
      <c r="L749" s="573" t="s">
        <v>714</v>
      </c>
      <c r="M749" s="642">
        <v>44837</v>
      </c>
      <c r="N749" s="642">
        <v>44837</v>
      </c>
    </row>
    <row r="750" spans="1:14" s="210" customFormat="1" ht="21" outlineLevel="2">
      <c r="A750" s="205" t="s">
        <v>669</v>
      </c>
      <c r="B750" s="205" t="s">
        <v>130</v>
      </c>
      <c r="C750" s="287" t="s">
        <v>510</v>
      </c>
      <c r="D750" s="205" t="s">
        <v>514</v>
      </c>
      <c r="E750" s="207" t="s">
        <v>694</v>
      </c>
      <c r="F750" s="205" t="s">
        <v>671</v>
      </c>
      <c r="G750" s="503" t="s">
        <v>1053</v>
      </c>
      <c r="H750" s="208">
        <v>1522561</v>
      </c>
      <c r="I750" s="209"/>
      <c r="J750" s="209"/>
      <c r="K750" s="208">
        <v>1522561</v>
      </c>
      <c r="L750" s="573" t="s">
        <v>714</v>
      </c>
      <c r="M750" s="642">
        <v>44866</v>
      </c>
      <c r="N750" s="642">
        <v>44866</v>
      </c>
    </row>
    <row r="751" spans="1:14" s="210" customFormat="1" ht="21" outlineLevel="2">
      <c r="A751" s="205" t="s">
        <v>669</v>
      </c>
      <c r="B751" s="205" t="s">
        <v>130</v>
      </c>
      <c r="C751" s="287" t="s">
        <v>510</v>
      </c>
      <c r="D751" s="205" t="s">
        <v>514</v>
      </c>
      <c r="E751" s="207" t="s">
        <v>694</v>
      </c>
      <c r="F751" s="205" t="s">
        <v>671</v>
      </c>
      <c r="G751" s="503" t="s">
        <v>1054</v>
      </c>
      <c r="H751" s="208">
        <v>16748167</v>
      </c>
      <c r="I751" s="209"/>
      <c r="J751" s="209"/>
      <c r="K751" s="208">
        <v>16748167</v>
      </c>
      <c r="L751" s="573" t="s">
        <v>714</v>
      </c>
      <c r="M751" s="642">
        <v>43943</v>
      </c>
      <c r="N751" s="642">
        <v>43943</v>
      </c>
    </row>
    <row r="752" spans="1:14" s="210" customFormat="1" ht="21" outlineLevel="1">
      <c r="A752" s="205"/>
      <c r="B752" s="434" t="s">
        <v>762</v>
      </c>
      <c r="C752" s="287"/>
      <c r="D752" s="205"/>
      <c r="E752" s="207"/>
      <c r="F752" s="205"/>
      <c r="G752" s="503"/>
      <c r="H752" s="208">
        <f>SUBTOTAL(9,H749:H751)</f>
        <v>19793289</v>
      </c>
      <c r="I752" s="209">
        <f>SUBTOTAL(9,I749:I751)</f>
        <v>0</v>
      </c>
      <c r="J752" s="209">
        <f>SUBTOTAL(9,J749:J751)</f>
        <v>0</v>
      </c>
      <c r="K752" s="208">
        <f>SUBTOTAL(9,K749:K751)</f>
        <v>19793289</v>
      </c>
      <c r="L752" s="573"/>
      <c r="M752" s="615"/>
      <c r="N752" s="615"/>
    </row>
    <row r="753" spans="1:14" s="317" customFormat="1" outlineLevel="2">
      <c r="A753" s="312" t="s">
        <v>669</v>
      </c>
      <c r="B753" s="312" t="s">
        <v>118</v>
      </c>
      <c r="C753" s="313" t="s">
        <v>542</v>
      </c>
      <c r="D753" s="312" t="s">
        <v>544</v>
      </c>
      <c r="E753" s="314" t="s">
        <v>695</v>
      </c>
      <c r="F753" s="312" t="s">
        <v>671</v>
      </c>
      <c r="G753" s="551" t="s">
        <v>1055</v>
      </c>
      <c r="H753" s="315">
        <v>1944000</v>
      </c>
      <c r="I753" s="316"/>
      <c r="J753" s="316"/>
      <c r="K753" s="315">
        <v>1944000</v>
      </c>
      <c r="L753" s="592" t="s">
        <v>714</v>
      </c>
      <c r="M753" s="643">
        <v>44883</v>
      </c>
      <c r="N753" s="643">
        <v>44883</v>
      </c>
    </row>
    <row r="754" spans="1:14" s="317" customFormat="1" outlineLevel="1">
      <c r="A754" s="312"/>
      <c r="B754" s="447" t="s">
        <v>763</v>
      </c>
      <c r="C754" s="313"/>
      <c r="D754" s="312"/>
      <c r="E754" s="314"/>
      <c r="F754" s="312"/>
      <c r="G754" s="513"/>
      <c r="H754" s="315">
        <f>SUBTOTAL(9,H753:H753)</f>
        <v>1944000</v>
      </c>
      <c r="I754" s="316">
        <f>SUBTOTAL(9,I753:I753)</f>
        <v>0</v>
      </c>
      <c r="J754" s="316">
        <f>SUBTOTAL(9,J753:J753)</f>
        <v>0</v>
      </c>
      <c r="K754" s="315">
        <f>SUBTOTAL(9,K753:K753)</f>
        <v>1944000</v>
      </c>
      <c r="L754" s="592"/>
      <c r="M754" s="625"/>
      <c r="N754" s="625"/>
    </row>
    <row r="755" spans="1:14" s="222" customFormat="1" outlineLevel="2">
      <c r="A755" s="217" t="s">
        <v>669</v>
      </c>
      <c r="B755" s="217" t="s">
        <v>286</v>
      </c>
      <c r="C755" s="294" t="s">
        <v>527</v>
      </c>
      <c r="D755" s="217" t="s">
        <v>706</v>
      </c>
      <c r="E755" s="219" t="s">
        <v>695</v>
      </c>
      <c r="F755" s="217" t="s">
        <v>671</v>
      </c>
      <c r="G755" s="536" t="s">
        <v>1056</v>
      </c>
      <c r="H755" s="220">
        <v>1193570</v>
      </c>
      <c r="I755" s="221"/>
      <c r="J755" s="221"/>
      <c r="K755" s="220">
        <v>1193570</v>
      </c>
      <c r="L755" s="577" t="s">
        <v>714</v>
      </c>
      <c r="M755" s="617">
        <v>45587</v>
      </c>
      <c r="N755" s="617">
        <v>45587</v>
      </c>
    </row>
    <row r="756" spans="1:14" s="222" customFormat="1" outlineLevel="1">
      <c r="A756" s="217"/>
      <c r="B756" s="436" t="s">
        <v>764</v>
      </c>
      <c r="C756" s="294"/>
      <c r="D756" s="217"/>
      <c r="E756" s="219"/>
      <c r="F756" s="217"/>
      <c r="G756" s="505"/>
      <c r="H756" s="220">
        <f>SUBTOTAL(9,H755:H755)</f>
        <v>1193570</v>
      </c>
      <c r="I756" s="221">
        <f>SUBTOTAL(9,I755:I755)</f>
        <v>0</v>
      </c>
      <c r="J756" s="221">
        <f>SUBTOTAL(9,J755:J755)</f>
        <v>0</v>
      </c>
      <c r="K756" s="220">
        <f>SUBTOTAL(9,K755:K755)</f>
        <v>1193570</v>
      </c>
      <c r="L756" s="577"/>
      <c r="M756" s="617"/>
      <c r="N756" s="617"/>
    </row>
    <row r="757" spans="1:14" s="330" customFormat="1" outlineLevel="2">
      <c r="A757" s="325" t="s">
        <v>669</v>
      </c>
      <c r="B757" s="325" t="s">
        <v>106</v>
      </c>
      <c r="C757" s="326" t="s">
        <v>480</v>
      </c>
      <c r="D757" s="325" t="s">
        <v>484</v>
      </c>
      <c r="E757" s="327" t="s">
        <v>695</v>
      </c>
      <c r="F757" s="325" t="s">
        <v>671</v>
      </c>
      <c r="G757" s="553" t="s">
        <v>1083</v>
      </c>
      <c r="H757" s="328">
        <v>1200000</v>
      </c>
      <c r="I757" s="329"/>
      <c r="J757" s="329"/>
      <c r="K757" s="328">
        <v>1200000</v>
      </c>
      <c r="L757" s="600" t="s">
        <v>714</v>
      </c>
      <c r="M757" s="633">
        <v>44801</v>
      </c>
      <c r="N757" s="633">
        <v>44801</v>
      </c>
    </row>
    <row r="758" spans="1:14" s="330" customFormat="1" outlineLevel="2">
      <c r="A758" s="325" t="s">
        <v>669</v>
      </c>
      <c r="B758" s="325" t="s">
        <v>106</v>
      </c>
      <c r="C758" s="326" t="s">
        <v>480</v>
      </c>
      <c r="D758" s="325" t="s">
        <v>484</v>
      </c>
      <c r="E758" s="327" t="s">
        <v>695</v>
      </c>
      <c r="F758" s="325" t="s">
        <v>671</v>
      </c>
      <c r="G758" s="553" t="s">
        <v>1084</v>
      </c>
      <c r="H758" s="328">
        <v>1200000</v>
      </c>
      <c r="I758" s="329"/>
      <c r="J758" s="329"/>
      <c r="K758" s="328">
        <v>1200000</v>
      </c>
      <c r="L758" s="600" t="s">
        <v>714</v>
      </c>
      <c r="M758" s="633">
        <v>44923</v>
      </c>
      <c r="N758" s="633">
        <v>44923</v>
      </c>
    </row>
    <row r="759" spans="1:14" s="330" customFormat="1" outlineLevel="2">
      <c r="A759" s="325" t="s">
        <v>669</v>
      </c>
      <c r="B759" s="325" t="s">
        <v>106</v>
      </c>
      <c r="C759" s="326" t="s">
        <v>480</v>
      </c>
      <c r="D759" s="325" t="s">
        <v>484</v>
      </c>
      <c r="E759" s="327" t="s">
        <v>695</v>
      </c>
      <c r="F759" s="325" t="s">
        <v>671</v>
      </c>
      <c r="G759" s="553" t="s">
        <v>1085</v>
      </c>
      <c r="H759" s="328">
        <v>1200000</v>
      </c>
      <c r="I759" s="329"/>
      <c r="J759" s="329"/>
      <c r="K759" s="328">
        <v>1200000</v>
      </c>
      <c r="L759" s="600" t="s">
        <v>714</v>
      </c>
      <c r="M759" s="633">
        <v>45075</v>
      </c>
      <c r="N759" s="633">
        <v>45075</v>
      </c>
    </row>
    <row r="760" spans="1:14" s="330" customFormat="1" outlineLevel="1">
      <c r="A760" s="325"/>
      <c r="B760" s="460" t="s">
        <v>765</v>
      </c>
      <c r="C760" s="326"/>
      <c r="D760" s="325"/>
      <c r="E760" s="327"/>
      <c r="F760" s="325"/>
      <c r="G760" s="522"/>
      <c r="H760" s="328">
        <f>SUBTOTAL(9,H757:H759)</f>
        <v>3600000</v>
      </c>
      <c r="I760" s="329">
        <f>SUBTOTAL(9,I757:I759)</f>
        <v>0</v>
      </c>
      <c r="J760" s="329">
        <f>SUBTOTAL(9,J757:J759)</f>
        <v>0</v>
      </c>
      <c r="K760" s="328">
        <f>SUBTOTAL(9,K757:K759)</f>
        <v>3600000</v>
      </c>
      <c r="L760" s="600"/>
      <c r="M760" s="633"/>
      <c r="N760" s="633"/>
    </row>
    <row r="761" spans="1:14" s="253" customFormat="1" outlineLevel="2">
      <c r="A761" s="248" t="s">
        <v>669</v>
      </c>
      <c r="B761" s="248" t="s">
        <v>114</v>
      </c>
      <c r="C761" s="331" t="s">
        <v>506</v>
      </c>
      <c r="D761" s="248" t="s">
        <v>509</v>
      </c>
      <c r="E761" s="250" t="s">
        <v>695</v>
      </c>
      <c r="F761" s="248" t="s">
        <v>671</v>
      </c>
      <c r="G761" s="523" t="s">
        <v>1013</v>
      </c>
      <c r="H761" s="251">
        <v>675142</v>
      </c>
      <c r="I761" s="252"/>
      <c r="J761" s="252"/>
      <c r="K761" s="251">
        <v>675142</v>
      </c>
      <c r="L761" s="589" t="s">
        <v>714</v>
      </c>
      <c r="M761" s="623">
        <v>45020</v>
      </c>
      <c r="N761" s="623">
        <v>45020</v>
      </c>
    </row>
    <row r="762" spans="1:14" s="253" customFormat="1" outlineLevel="2">
      <c r="A762" s="248" t="s">
        <v>669</v>
      </c>
      <c r="B762" s="248" t="s">
        <v>114</v>
      </c>
      <c r="C762" s="331" t="s">
        <v>506</v>
      </c>
      <c r="D762" s="248" t="s">
        <v>509</v>
      </c>
      <c r="E762" s="250" t="s">
        <v>695</v>
      </c>
      <c r="F762" s="248" t="s">
        <v>671</v>
      </c>
      <c r="G762" s="523" t="s">
        <v>1086</v>
      </c>
      <c r="H762" s="251">
        <v>1000000</v>
      </c>
      <c r="I762" s="252"/>
      <c r="J762" s="252"/>
      <c r="K762" s="251">
        <v>1000000</v>
      </c>
      <c r="L762" s="589" t="s">
        <v>714</v>
      </c>
      <c r="M762" s="623">
        <v>45049</v>
      </c>
      <c r="N762" s="623">
        <v>45049</v>
      </c>
    </row>
    <row r="763" spans="1:14" s="253" customFormat="1" outlineLevel="2">
      <c r="A763" s="248" t="s">
        <v>669</v>
      </c>
      <c r="B763" s="248" t="s">
        <v>114</v>
      </c>
      <c r="C763" s="331" t="s">
        <v>506</v>
      </c>
      <c r="D763" s="248" t="s">
        <v>509</v>
      </c>
      <c r="E763" s="250" t="s">
        <v>695</v>
      </c>
      <c r="F763" s="248" t="s">
        <v>671</v>
      </c>
      <c r="G763" s="523" t="s">
        <v>1087</v>
      </c>
      <c r="H763" s="251">
        <v>1000000</v>
      </c>
      <c r="I763" s="252"/>
      <c r="J763" s="252"/>
      <c r="K763" s="251">
        <v>1000000</v>
      </c>
      <c r="L763" s="589" t="s">
        <v>714</v>
      </c>
      <c r="M763" s="623">
        <v>45079</v>
      </c>
      <c r="N763" s="623">
        <v>45079</v>
      </c>
    </row>
    <row r="764" spans="1:14" s="253" customFormat="1" outlineLevel="2">
      <c r="A764" s="248" t="s">
        <v>669</v>
      </c>
      <c r="B764" s="248" t="s">
        <v>114</v>
      </c>
      <c r="C764" s="331" t="s">
        <v>506</v>
      </c>
      <c r="D764" s="248" t="s">
        <v>509</v>
      </c>
      <c r="E764" s="250" t="s">
        <v>695</v>
      </c>
      <c r="F764" s="248" t="s">
        <v>671</v>
      </c>
      <c r="G764" s="523" t="s">
        <v>1040</v>
      </c>
      <c r="H764" s="251">
        <v>1000000</v>
      </c>
      <c r="I764" s="252"/>
      <c r="J764" s="252"/>
      <c r="K764" s="251">
        <v>1000000</v>
      </c>
      <c r="L764" s="589" t="s">
        <v>714</v>
      </c>
      <c r="M764" s="623">
        <v>45112</v>
      </c>
      <c r="N764" s="623">
        <v>45112</v>
      </c>
    </row>
    <row r="765" spans="1:14" s="253" customFormat="1" outlineLevel="2">
      <c r="A765" s="248" t="s">
        <v>669</v>
      </c>
      <c r="B765" s="248" t="s">
        <v>114</v>
      </c>
      <c r="C765" s="331" t="s">
        <v>506</v>
      </c>
      <c r="D765" s="248" t="s">
        <v>509</v>
      </c>
      <c r="E765" s="250" t="s">
        <v>695</v>
      </c>
      <c r="F765" s="248" t="s">
        <v>671</v>
      </c>
      <c r="G765" s="523" t="s">
        <v>1088</v>
      </c>
      <c r="H765" s="251">
        <v>1000000</v>
      </c>
      <c r="I765" s="252"/>
      <c r="J765" s="252"/>
      <c r="K765" s="251">
        <v>1000000</v>
      </c>
      <c r="L765" s="589" t="s">
        <v>714</v>
      </c>
      <c r="M765" s="623">
        <v>45140</v>
      </c>
      <c r="N765" s="623">
        <v>45140</v>
      </c>
    </row>
    <row r="766" spans="1:14" s="253" customFormat="1" outlineLevel="1">
      <c r="A766" s="248"/>
      <c r="B766" s="461" t="s">
        <v>766</v>
      </c>
      <c r="C766" s="331"/>
      <c r="D766" s="248"/>
      <c r="E766" s="250"/>
      <c r="F766" s="248"/>
      <c r="G766" s="523"/>
      <c r="H766" s="251">
        <f>SUBTOTAL(9,H761:H765)</f>
        <v>4675142</v>
      </c>
      <c r="I766" s="252">
        <f>SUBTOTAL(9,I761:I765)</f>
        <v>0</v>
      </c>
      <c r="J766" s="252">
        <f>SUBTOTAL(9,J761:J765)</f>
        <v>0</v>
      </c>
      <c r="K766" s="251">
        <f>SUBTOTAL(9,K761:K765)</f>
        <v>4675142</v>
      </c>
      <c r="L766" s="589"/>
      <c r="M766" s="623"/>
      <c r="N766" s="623"/>
    </row>
    <row r="767" spans="1:14" s="198" customFormat="1" outlineLevel="2">
      <c r="A767" s="193" t="s">
        <v>669</v>
      </c>
      <c r="B767" s="193" t="s">
        <v>122</v>
      </c>
      <c r="C767" s="318" t="s">
        <v>548</v>
      </c>
      <c r="D767" s="193" t="s">
        <v>550</v>
      </c>
      <c r="E767" s="195" t="s">
        <v>695</v>
      </c>
      <c r="F767" s="193" t="s">
        <v>671</v>
      </c>
      <c r="G767" s="537" t="s">
        <v>1005</v>
      </c>
      <c r="H767" s="196">
        <v>3304800</v>
      </c>
      <c r="I767" s="223"/>
      <c r="J767" s="223"/>
      <c r="K767" s="196">
        <v>3304800</v>
      </c>
      <c r="L767" s="579" t="s">
        <v>714</v>
      </c>
      <c r="M767" s="614">
        <v>44920</v>
      </c>
      <c r="N767" s="614">
        <v>44920</v>
      </c>
    </row>
    <row r="768" spans="1:14" s="198" customFormat="1" outlineLevel="1">
      <c r="A768" s="193"/>
      <c r="B768" s="433" t="s">
        <v>767</v>
      </c>
      <c r="C768" s="318"/>
      <c r="D768" s="193"/>
      <c r="E768" s="195"/>
      <c r="F768" s="193"/>
      <c r="G768" s="502"/>
      <c r="H768" s="196">
        <f>SUBTOTAL(9,H767:H767)</f>
        <v>3304800</v>
      </c>
      <c r="I768" s="223">
        <f>SUBTOTAL(9,I767:I767)</f>
        <v>0</v>
      </c>
      <c r="J768" s="223">
        <f>SUBTOTAL(9,J767:J767)</f>
        <v>0</v>
      </c>
      <c r="K768" s="196">
        <f>SUBTOTAL(9,K767:K767)</f>
        <v>3304800</v>
      </c>
      <c r="L768" s="579"/>
      <c r="M768" s="614"/>
      <c r="N768" s="614"/>
    </row>
    <row r="769" spans="1:14" s="337" customFormat="1" outlineLevel="2">
      <c r="A769" s="332" t="s">
        <v>669</v>
      </c>
      <c r="B769" s="332" t="s">
        <v>92</v>
      </c>
      <c r="C769" s="333" t="s">
        <v>515</v>
      </c>
      <c r="D769" s="332" t="s">
        <v>518</v>
      </c>
      <c r="E769" s="334" t="s">
        <v>694</v>
      </c>
      <c r="F769" s="332" t="s">
        <v>671</v>
      </c>
      <c r="G769" s="555" t="s">
        <v>1090</v>
      </c>
      <c r="H769" s="335">
        <v>851156.99</v>
      </c>
      <c r="I769" s="336"/>
      <c r="J769" s="336"/>
      <c r="K769" s="335">
        <v>851156.99</v>
      </c>
      <c r="L769" s="601" t="s">
        <v>714</v>
      </c>
      <c r="M769" s="637">
        <v>41759</v>
      </c>
      <c r="N769" s="637">
        <v>41759</v>
      </c>
    </row>
    <row r="770" spans="1:14" s="337" customFormat="1" outlineLevel="2">
      <c r="A770" s="332" t="s">
        <v>669</v>
      </c>
      <c r="B770" s="332" t="s">
        <v>92</v>
      </c>
      <c r="C770" s="333" t="s">
        <v>515</v>
      </c>
      <c r="D770" s="332" t="s">
        <v>518</v>
      </c>
      <c r="E770" s="334" t="s">
        <v>694</v>
      </c>
      <c r="F770" s="332" t="s">
        <v>671</v>
      </c>
      <c r="G770" s="555" t="s">
        <v>1091</v>
      </c>
      <c r="H770" s="335">
        <v>2365458</v>
      </c>
      <c r="I770" s="336"/>
      <c r="J770" s="336"/>
      <c r="K770" s="335">
        <v>2365458</v>
      </c>
      <c r="L770" s="601" t="s">
        <v>714</v>
      </c>
      <c r="M770" s="637">
        <v>41790</v>
      </c>
      <c r="N770" s="637">
        <v>41790</v>
      </c>
    </row>
    <row r="771" spans="1:14" s="337" customFormat="1" outlineLevel="2">
      <c r="A771" s="332" t="s">
        <v>669</v>
      </c>
      <c r="B771" s="332" t="s">
        <v>92</v>
      </c>
      <c r="C771" s="333" t="s">
        <v>515</v>
      </c>
      <c r="D771" s="332" t="s">
        <v>518</v>
      </c>
      <c r="E771" s="334" t="s">
        <v>694</v>
      </c>
      <c r="F771" s="332" t="s">
        <v>671</v>
      </c>
      <c r="G771" s="555" t="s">
        <v>1092</v>
      </c>
      <c r="H771" s="335">
        <v>2424456</v>
      </c>
      <c r="I771" s="336"/>
      <c r="J771" s="336"/>
      <c r="K771" s="335">
        <v>2424456</v>
      </c>
      <c r="L771" s="601" t="s">
        <v>714</v>
      </c>
      <c r="M771" s="637">
        <v>41820</v>
      </c>
      <c r="N771" s="637">
        <v>41820</v>
      </c>
    </row>
    <row r="772" spans="1:14" s="337" customFormat="1" outlineLevel="2">
      <c r="A772" s="332" t="s">
        <v>669</v>
      </c>
      <c r="B772" s="332" t="s">
        <v>92</v>
      </c>
      <c r="C772" s="333" t="s">
        <v>515</v>
      </c>
      <c r="D772" s="332" t="s">
        <v>518</v>
      </c>
      <c r="E772" s="334" t="s">
        <v>694</v>
      </c>
      <c r="F772" s="332" t="s">
        <v>671</v>
      </c>
      <c r="G772" s="555" t="s">
        <v>1093</v>
      </c>
      <c r="H772" s="335">
        <v>2439989</v>
      </c>
      <c r="I772" s="336"/>
      <c r="J772" s="336"/>
      <c r="K772" s="335">
        <v>2439989</v>
      </c>
      <c r="L772" s="601" t="s">
        <v>714</v>
      </c>
      <c r="M772" s="637">
        <v>41851</v>
      </c>
      <c r="N772" s="637">
        <v>41851</v>
      </c>
    </row>
    <row r="773" spans="1:14" s="337" customFormat="1" outlineLevel="2">
      <c r="A773" s="332" t="s">
        <v>669</v>
      </c>
      <c r="B773" s="332" t="s">
        <v>92</v>
      </c>
      <c r="C773" s="333" t="s">
        <v>515</v>
      </c>
      <c r="D773" s="332" t="s">
        <v>518</v>
      </c>
      <c r="E773" s="334" t="s">
        <v>694</v>
      </c>
      <c r="F773" s="332" t="s">
        <v>671</v>
      </c>
      <c r="G773" s="555" t="s">
        <v>1050</v>
      </c>
      <c r="H773" s="335">
        <v>2449309</v>
      </c>
      <c r="I773" s="336"/>
      <c r="J773" s="336"/>
      <c r="K773" s="335">
        <v>2449309</v>
      </c>
      <c r="L773" s="601" t="s">
        <v>714</v>
      </c>
      <c r="M773" s="637">
        <v>41882</v>
      </c>
      <c r="N773" s="637">
        <v>41882</v>
      </c>
    </row>
    <row r="774" spans="1:14" s="337" customFormat="1" outlineLevel="2">
      <c r="A774" s="332" t="s">
        <v>669</v>
      </c>
      <c r="B774" s="332" t="s">
        <v>92</v>
      </c>
      <c r="C774" s="333" t="s">
        <v>515</v>
      </c>
      <c r="D774" s="332" t="s">
        <v>518</v>
      </c>
      <c r="E774" s="334" t="s">
        <v>694</v>
      </c>
      <c r="F774" s="332" t="s">
        <v>671</v>
      </c>
      <c r="G774" s="555" t="s">
        <v>1094</v>
      </c>
      <c r="H774" s="335">
        <v>2527018</v>
      </c>
      <c r="I774" s="336"/>
      <c r="J774" s="336"/>
      <c r="K774" s="335">
        <v>2527018</v>
      </c>
      <c r="L774" s="601" t="s">
        <v>714</v>
      </c>
      <c r="M774" s="637">
        <v>41912</v>
      </c>
      <c r="N774" s="637">
        <v>41912</v>
      </c>
    </row>
    <row r="775" spans="1:14" s="337" customFormat="1" outlineLevel="2">
      <c r="A775" s="332" t="s">
        <v>669</v>
      </c>
      <c r="B775" s="332" t="s">
        <v>92</v>
      </c>
      <c r="C775" s="333" t="s">
        <v>515</v>
      </c>
      <c r="D775" s="332" t="s">
        <v>518</v>
      </c>
      <c r="E775" s="334" t="s">
        <v>694</v>
      </c>
      <c r="F775" s="332" t="s">
        <v>671</v>
      </c>
      <c r="G775" s="555" t="s">
        <v>1000</v>
      </c>
      <c r="H775" s="335">
        <v>2542568</v>
      </c>
      <c r="I775" s="336"/>
      <c r="J775" s="336"/>
      <c r="K775" s="335">
        <v>2542568</v>
      </c>
      <c r="L775" s="601" t="s">
        <v>714</v>
      </c>
      <c r="M775" s="637">
        <v>41943</v>
      </c>
      <c r="N775" s="637">
        <v>41943</v>
      </c>
    </row>
    <row r="776" spans="1:14" s="337" customFormat="1" outlineLevel="2">
      <c r="A776" s="332" t="s">
        <v>669</v>
      </c>
      <c r="B776" s="332" t="s">
        <v>92</v>
      </c>
      <c r="C776" s="333" t="s">
        <v>515</v>
      </c>
      <c r="D776" s="332" t="s">
        <v>518</v>
      </c>
      <c r="E776" s="334" t="s">
        <v>694</v>
      </c>
      <c r="F776" s="332" t="s">
        <v>671</v>
      </c>
      <c r="G776" s="555" t="s">
        <v>797</v>
      </c>
      <c r="H776" s="335">
        <v>2530128</v>
      </c>
      <c r="I776" s="336"/>
      <c r="J776" s="336"/>
      <c r="K776" s="335">
        <v>2530128</v>
      </c>
      <c r="L776" s="601" t="s">
        <v>714</v>
      </c>
      <c r="M776" s="637">
        <v>41973</v>
      </c>
      <c r="N776" s="637">
        <v>41973</v>
      </c>
    </row>
    <row r="777" spans="1:14" s="337" customFormat="1" outlineLevel="2">
      <c r="A777" s="332" t="s">
        <v>669</v>
      </c>
      <c r="B777" s="332" t="s">
        <v>92</v>
      </c>
      <c r="C777" s="333" t="s">
        <v>515</v>
      </c>
      <c r="D777" s="332" t="s">
        <v>518</v>
      </c>
      <c r="E777" s="334" t="s">
        <v>694</v>
      </c>
      <c r="F777" s="332" t="s">
        <v>671</v>
      </c>
      <c r="G777" s="555" t="s">
        <v>1095</v>
      </c>
      <c r="H777" s="335">
        <v>2523908</v>
      </c>
      <c r="I777" s="336"/>
      <c r="J777" s="336"/>
      <c r="K777" s="335">
        <v>2523908</v>
      </c>
      <c r="L777" s="601" t="s">
        <v>714</v>
      </c>
      <c r="M777" s="637">
        <v>42004</v>
      </c>
      <c r="N777" s="637">
        <v>42004</v>
      </c>
    </row>
    <row r="778" spans="1:14" s="337" customFormat="1" outlineLevel="2">
      <c r="A778" s="332" t="s">
        <v>669</v>
      </c>
      <c r="B778" s="332" t="s">
        <v>92</v>
      </c>
      <c r="C778" s="333" t="s">
        <v>515</v>
      </c>
      <c r="D778" s="332" t="s">
        <v>518</v>
      </c>
      <c r="E778" s="334" t="s">
        <v>694</v>
      </c>
      <c r="F778" s="332" t="s">
        <v>671</v>
      </c>
      <c r="G778" s="555" t="s">
        <v>1096</v>
      </c>
      <c r="H778" s="335">
        <v>2583009</v>
      </c>
      <c r="I778" s="336"/>
      <c r="J778" s="336"/>
      <c r="K778" s="335">
        <v>2583009</v>
      </c>
      <c r="L778" s="601" t="s">
        <v>714</v>
      </c>
      <c r="M778" s="637">
        <v>42035</v>
      </c>
      <c r="N778" s="637">
        <v>42035</v>
      </c>
    </row>
    <row r="779" spans="1:14" s="337" customFormat="1" outlineLevel="2">
      <c r="A779" s="332" t="s">
        <v>669</v>
      </c>
      <c r="B779" s="332" t="s">
        <v>92</v>
      </c>
      <c r="C779" s="333" t="s">
        <v>515</v>
      </c>
      <c r="D779" s="332" t="s">
        <v>518</v>
      </c>
      <c r="E779" s="334" t="s">
        <v>694</v>
      </c>
      <c r="F779" s="332" t="s">
        <v>671</v>
      </c>
      <c r="G779" s="555" t="s">
        <v>1097</v>
      </c>
      <c r="H779" s="335">
        <v>2542568</v>
      </c>
      <c r="I779" s="336"/>
      <c r="J779" s="336"/>
      <c r="K779" s="335">
        <v>2542568</v>
      </c>
      <c r="L779" s="601" t="s">
        <v>714</v>
      </c>
      <c r="M779" s="637">
        <v>42063</v>
      </c>
      <c r="N779" s="637">
        <v>42063</v>
      </c>
    </row>
    <row r="780" spans="1:14" s="337" customFormat="1" outlineLevel="2">
      <c r="A780" s="332" t="s">
        <v>669</v>
      </c>
      <c r="B780" s="332" t="s">
        <v>92</v>
      </c>
      <c r="C780" s="333" t="s">
        <v>515</v>
      </c>
      <c r="D780" s="332" t="s">
        <v>518</v>
      </c>
      <c r="E780" s="334" t="s">
        <v>694</v>
      </c>
      <c r="F780" s="332" t="s">
        <v>671</v>
      </c>
      <c r="G780" s="555" t="s">
        <v>1098</v>
      </c>
      <c r="H780" s="335">
        <v>2530128</v>
      </c>
      <c r="I780" s="336"/>
      <c r="J780" s="336"/>
      <c r="K780" s="335">
        <v>2530128</v>
      </c>
      <c r="L780" s="601" t="s">
        <v>714</v>
      </c>
      <c r="M780" s="637">
        <v>42094</v>
      </c>
      <c r="N780" s="637">
        <v>42094</v>
      </c>
    </row>
    <row r="781" spans="1:14" s="337" customFormat="1" outlineLevel="2">
      <c r="A781" s="332" t="s">
        <v>669</v>
      </c>
      <c r="B781" s="332" t="s">
        <v>92</v>
      </c>
      <c r="C781" s="333" t="s">
        <v>515</v>
      </c>
      <c r="D781" s="332" t="s">
        <v>518</v>
      </c>
      <c r="E781" s="334" t="s">
        <v>694</v>
      </c>
      <c r="F781" s="332" t="s">
        <v>671</v>
      </c>
      <c r="G781" s="555" t="s">
        <v>1099</v>
      </c>
      <c r="H781" s="335">
        <v>2578593</v>
      </c>
      <c r="I781" s="336"/>
      <c r="J781" s="336"/>
      <c r="K781" s="335">
        <v>2578593</v>
      </c>
      <c r="L781" s="601" t="s">
        <v>714</v>
      </c>
      <c r="M781" s="637">
        <v>42124</v>
      </c>
      <c r="N781" s="637">
        <v>42124</v>
      </c>
    </row>
    <row r="782" spans="1:14" s="337" customFormat="1" outlineLevel="2">
      <c r="A782" s="332" t="s">
        <v>669</v>
      </c>
      <c r="B782" s="332" t="s">
        <v>92</v>
      </c>
      <c r="C782" s="333" t="s">
        <v>515</v>
      </c>
      <c r="D782" s="332" t="s">
        <v>518</v>
      </c>
      <c r="E782" s="334" t="s">
        <v>694</v>
      </c>
      <c r="F782" s="332" t="s">
        <v>671</v>
      </c>
      <c r="G782" s="555" t="s">
        <v>1100</v>
      </c>
      <c r="H782" s="335">
        <v>1218535</v>
      </c>
      <c r="I782" s="336"/>
      <c r="J782" s="336"/>
      <c r="K782" s="335">
        <v>1218535</v>
      </c>
      <c r="L782" s="601" t="s">
        <v>714</v>
      </c>
      <c r="M782" s="637">
        <v>42155</v>
      </c>
      <c r="N782" s="637">
        <v>42155</v>
      </c>
    </row>
    <row r="783" spans="1:14" s="337" customFormat="1" outlineLevel="2">
      <c r="A783" s="332" t="s">
        <v>669</v>
      </c>
      <c r="B783" s="332" t="s">
        <v>92</v>
      </c>
      <c r="C783" s="333" t="s">
        <v>515</v>
      </c>
      <c r="D783" s="332" t="s">
        <v>518</v>
      </c>
      <c r="E783" s="334" t="s">
        <v>694</v>
      </c>
      <c r="F783" s="332" t="s">
        <v>671</v>
      </c>
      <c r="G783" s="555" t="s">
        <v>1101</v>
      </c>
      <c r="H783" s="335">
        <v>1202123</v>
      </c>
      <c r="I783" s="336"/>
      <c r="J783" s="336"/>
      <c r="K783" s="335">
        <v>1202123</v>
      </c>
      <c r="L783" s="601" t="s">
        <v>714</v>
      </c>
      <c r="M783" s="637">
        <v>42185</v>
      </c>
      <c r="N783" s="637">
        <v>42185</v>
      </c>
    </row>
    <row r="784" spans="1:14" s="337" customFormat="1" outlineLevel="2">
      <c r="A784" s="332" t="s">
        <v>669</v>
      </c>
      <c r="B784" s="332" t="s">
        <v>92</v>
      </c>
      <c r="C784" s="333" t="s">
        <v>515</v>
      </c>
      <c r="D784" s="332" t="s">
        <v>518</v>
      </c>
      <c r="E784" s="334" t="s">
        <v>694</v>
      </c>
      <c r="F784" s="332" t="s">
        <v>671</v>
      </c>
      <c r="G784" s="555" t="s">
        <v>1102</v>
      </c>
      <c r="H784" s="335">
        <v>1245406</v>
      </c>
      <c r="I784" s="336"/>
      <c r="J784" s="336"/>
      <c r="K784" s="335">
        <v>1245406</v>
      </c>
      <c r="L784" s="601" t="s">
        <v>714</v>
      </c>
      <c r="M784" s="637">
        <v>42216</v>
      </c>
      <c r="N784" s="637">
        <v>42216</v>
      </c>
    </row>
    <row r="785" spans="1:14" s="337" customFormat="1" outlineLevel="2">
      <c r="A785" s="332" t="s">
        <v>669</v>
      </c>
      <c r="B785" s="332" t="s">
        <v>92</v>
      </c>
      <c r="C785" s="333" t="s">
        <v>515</v>
      </c>
      <c r="D785" s="332" t="s">
        <v>518</v>
      </c>
      <c r="E785" s="334" t="s">
        <v>694</v>
      </c>
      <c r="F785" s="332" t="s">
        <v>671</v>
      </c>
      <c r="G785" s="555" t="s">
        <v>1103</v>
      </c>
      <c r="H785" s="335">
        <v>1240927</v>
      </c>
      <c r="I785" s="336"/>
      <c r="J785" s="336"/>
      <c r="K785" s="335">
        <v>1240927</v>
      </c>
      <c r="L785" s="601" t="s">
        <v>714</v>
      </c>
      <c r="M785" s="637">
        <v>42247</v>
      </c>
      <c r="N785" s="637">
        <v>42247</v>
      </c>
    </row>
    <row r="786" spans="1:14" s="337" customFormat="1" outlineLevel="2">
      <c r="A786" s="332" t="s">
        <v>669</v>
      </c>
      <c r="B786" s="332" t="s">
        <v>92</v>
      </c>
      <c r="C786" s="333" t="s">
        <v>515</v>
      </c>
      <c r="D786" s="332" t="s">
        <v>518</v>
      </c>
      <c r="E786" s="334" t="s">
        <v>694</v>
      </c>
      <c r="F786" s="332" t="s">
        <v>671</v>
      </c>
      <c r="G786" s="555" t="s">
        <v>1104</v>
      </c>
      <c r="H786" s="335">
        <v>1184438</v>
      </c>
      <c r="I786" s="336"/>
      <c r="J786" s="336"/>
      <c r="K786" s="335">
        <v>1184438</v>
      </c>
      <c r="L786" s="601" t="s">
        <v>714</v>
      </c>
      <c r="M786" s="637">
        <v>42277</v>
      </c>
      <c r="N786" s="637">
        <v>42277</v>
      </c>
    </row>
    <row r="787" spans="1:14" s="337" customFormat="1" outlineLevel="2">
      <c r="A787" s="332" t="s">
        <v>669</v>
      </c>
      <c r="B787" s="332" t="s">
        <v>92</v>
      </c>
      <c r="C787" s="333" t="s">
        <v>515</v>
      </c>
      <c r="D787" s="332" t="s">
        <v>518</v>
      </c>
      <c r="E787" s="334" t="s">
        <v>694</v>
      </c>
      <c r="F787" s="332" t="s">
        <v>671</v>
      </c>
      <c r="G787" s="555" t="s">
        <v>1105</v>
      </c>
      <c r="H787" s="335">
        <v>1278943</v>
      </c>
      <c r="I787" s="336"/>
      <c r="J787" s="336"/>
      <c r="K787" s="335">
        <v>1278943</v>
      </c>
      <c r="L787" s="601" t="s">
        <v>714</v>
      </c>
      <c r="M787" s="637">
        <v>42308</v>
      </c>
      <c r="N787" s="637">
        <v>42308</v>
      </c>
    </row>
    <row r="788" spans="1:14" s="337" customFormat="1" outlineLevel="2">
      <c r="A788" s="332" t="s">
        <v>669</v>
      </c>
      <c r="B788" s="332" t="s">
        <v>92</v>
      </c>
      <c r="C788" s="333" t="s">
        <v>515</v>
      </c>
      <c r="D788" s="332" t="s">
        <v>518</v>
      </c>
      <c r="E788" s="334" t="s">
        <v>694</v>
      </c>
      <c r="F788" s="332" t="s">
        <v>671</v>
      </c>
      <c r="G788" s="555" t="s">
        <v>1106</v>
      </c>
      <c r="H788" s="335">
        <v>1268398</v>
      </c>
      <c r="I788" s="336"/>
      <c r="J788" s="336"/>
      <c r="K788" s="335">
        <v>1268398</v>
      </c>
      <c r="L788" s="601" t="s">
        <v>714</v>
      </c>
      <c r="M788" s="637">
        <v>42338</v>
      </c>
      <c r="N788" s="637">
        <v>42338</v>
      </c>
    </row>
    <row r="789" spans="1:14" s="337" customFormat="1" outlineLevel="2">
      <c r="A789" s="332" t="s">
        <v>669</v>
      </c>
      <c r="B789" s="332" t="s">
        <v>92</v>
      </c>
      <c r="C789" s="333" t="s">
        <v>515</v>
      </c>
      <c r="D789" s="332" t="s">
        <v>518</v>
      </c>
      <c r="E789" s="334" t="s">
        <v>694</v>
      </c>
      <c r="F789" s="332" t="s">
        <v>671</v>
      </c>
      <c r="G789" s="555" t="s">
        <v>1107</v>
      </c>
      <c r="H789" s="335">
        <v>1297472</v>
      </c>
      <c r="I789" s="336"/>
      <c r="J789" s="336"/>
      <c r="K789" s="335">
        <v>1297472</v>
      </c>
      <c r="L789" s="601" t="s">
        <v>714</v>
      </c>
      <c r="M789" s="637">
        <v>42369</v>
      </c>
      <c r="N789" s="637">
        <v>42369</v>
      </c>
    </row>
    <row r="790" spans="1:14" s="337" customFormat="1" outlineLevel="2">
      <c r="A790" s="332" t="s">
        <v>669</v>
      </c>
      <c r="B790" s="332" t="s">
        <v>92</v>
      </c>
      <c r="C790" s="333" t="s">
        <v>515</v>
      </c>
      <c r="D790" s="332" t="s">
        <v>518</v>
      </c>
      <c r="E790" s="334" t="s">
        <v>694</v>
      </c>
      <c r="F790" s="332" t="s">
        <v>671</v>
      </c>
      <c r="G790" s="555" t="s">
        <v>1108</v>
      </c>
      <c r="H790" s="335">
        <v>1413964</v>
      </c>
      <c r="I790" s="336"/>
      <c r="J790" s="336"/>
      <c r="K790" s="335">
        <v>1413964</v>
      </c>
      <c r="L790" s="601" t="s">
        <v>714</v>
      </c>
      <c r="M790" s="637">
        <v>42400</v>
      </c>
      <c r="N790" s="637">
        <v>42400</v>
      </c>
    </row>
    <row r="791" spans="1:14" s="337" customFormat="1" outlineLevel="2">
      <c r="A791" s="332" t="s">
        <v>669</v>
      </c>
      <c r="B791" s="332" t="s">
        <v>92</v>
      </c>
      <c r="C791" s="333" t="s">
        <v>515</v>
      </c>
      <c r="D791" s="332" t="s">
        <v>518</v>
      </c>
      <c r="E791" s="334" t="s">
        <v>694</v>
      </c>
      <c r="F791" s="332" t="s">
        <v>671</v>
      </c>
      <c r="G791" s="555" t="s">
        <v>1097</v>
      </c>
      <c r="H791" s="335">
        <v>1465029</v>
      </c>
      <c r="I791" s="336"/>
      <c r="J791" s="336"/>
      <c r="K791" s="335">
        <v>1465029</v>
      </c>
      <c r="L791" s="601" t="s">
        <v>714</v>
      </c>
      <c r="M791" s="637">
        <v>42428</v>
      </c>
      <c r="N791" s="637">
        <v>42428</v>
      </c>
    </row>
    <row r="792" spans="1:14" s="337" customFormat="1" outlineLevel="2">
      <c r="A792" s="332" t="s">
        <v>669</v>
      </c>
      <c r="B792" s="332" t="s">
        <v>92</v>
      </c>
      <c r="C792" s="333" t="s">
        <v>515</v>
      </c>
      <c r="D792" s="332" t="s">
        <v>518</v>
      </c>
      <c r="E792" s="334" t="s">
        <v>694</v>
      </c>
      <c r="F792" s="332" t="s">
        <v>671</v>
      </c>
      <c r="G792" s="555" t="s">
        <v>1109</v>
      </c>
      <c r="H792" s="335">
        <v>1456270</v>
      </c>
      <c r="I792" s="336"/>
      <c r="J792" s="336"/>
      <c r="K792" s="335">
        <v>1456270</v>
      </c>
      <c r="L792" s="601" t="s">
        <v>714</v>
      </c>
      <c r="M792" s="637">
        <v>42460</v>
      </c>
      <c r="N792" s="637">
        <v>42460</v>
      </c>
    </row>
    <row r="793" spans="1:14" s="337" customFormat="1" outlineLevel="2">
      <c r="A793" s="332" t="s">
        <v>669</v>
      </c>
      <c r="B793" s="332" t="s">
        <v>92</v>
      </c>
      <c r="C793" s="333" t="s">
        <v>515</v>
      </c>
      <c r="D793" s="332" t="s">
        <v>518</v>
      </c>
      <c r="E793" s="334" t="s">
        <v>694</v>
      </c>
      <c r="F793" s="332" t="s">
        <v>671</v>
      </c>
      <c r="G793" s="555" t="s">
        <v>1110</v>
      </c>
      <c r="H793" s="335">
        <v>1533698</v>
      </c>
      <c r="I793" s="336"/>
      <c r="J793" s="336"/>
      <c r="K793" s="335">
        <v>1533698</v>
      </c>
      <c r="L793" s="601" t="s">
        <v>714</v>
      </c>
      <c r="M793" s="637">
        <v>42490</v>
      </c>
      <c r="N793" s="637">
        <v>42490</v>
      </c>
    </row>
    <row r="794" spans="1:14" s="337" customFormat="1" outlineLevel="2">
      <c r="A794" s="332" t="s">
        <v>669</v>
      </c>
      <c r="B794" s="332" t="s">
        <v>92</v>
      </c>
      <c r="C794" s="333" t="s">
        <v>515</v>
      </c>
      <c r="D794" s="332" t="s">
        <v>518</v>
      </c>
      <c r="E794" s="334" t="s">
        <v>694</v>
      </c>
      <c r="F794" s="332" t="s">
        <v>671</v>
      </c>
      <c r="G794" s="555" t="s">
        <v>1111</v>
      </c>
      <c r="H794" s="335">
        <v>1542473</v>
      </c>
      <c r="I794" s="336"/>
      <c r="J794" s="336"/>
      <c r="K794" s="335">
        <v>1542473</v>
      </c>
      <c r="L794" s="601" t="s">
        <v>714</v>
      </c>
      <c r="M794" s="637">
        <v>42521</v>
      </c>
      <c r="N794" s="637">
        <v>42521</v>
      </c>
    </row>
    <row r="795" spans="1:14" s="337" customFormat="1" outlineLevel="2">
      <c r="A795" s="332" t="s">
        <v>669</v>
      </c>
      <c r="B795" s="332" t="s">
        <v>92</v>
      </c>
      <c r="C795" s="333" t="s">
        <v>515</v>
      </c>
      <c r="D795" s="332" t="s">
        <v>518</v>
      </c>
      <c r="E795" s="334" t="s">
        <v>694</v>
      </c>
      <c r="F795" s="332" t="s">
        <v>671</v>
      </c>
      <c r="G795" s="555" t="s">
        <v>1112</v>
      </c>
      <c r="H795" s="335">
        <v>1530773</v>
      </c>
      <c r="I795" s="336"/>
      <c r="J795" s="336"/>
      <c r="K795" s="335">
        <v>1530773</v>
      </c>
      <c r="L795" s="601" t="s">
        <v>714</v>
      </c>
      <c r="M795" s="637">
        <v>42551</v>
      </c>
      <c r="N795" s="637">
        <v>42551</v>
      </c>
    </row>
    <row r="796" spans="1:14" s="337" customFormat="1" outlineLevel="2">
      <c r="A796" s="332" t="s">
        <v>669</v>
      </c>
      <c r="B796" s="332" t="s">
        <v>92</v>
      </c>
      <c r="C796" s="333" t="s">
        <v>515</v>
      </c>
      <c r="D796" s="332" t="s">
        <v>518</v>
      </c>
      <c r="E796" s="334" t="s">
        <v>694</v>
      </c>
      <c r="F796" s="332" t="s">
        <v>671</v>
      </c>
      <c r="G796" s="555" t="s">
        <v>1113</v>
      </c>
      <c r="H796" s="335">
        <v>1617127</v>
      </c>
      <c r="I796" s="336"/>
      <c r="J796" s="336"/>
      <c r="K796" s="335">
        <v>1617127</v>
      </c>
      <c r="L796" s="601" t="s">
        <v>714</v>
      </c>
      <c r="M796" s="637">
        <v>42582</v>
      </c>
      <c r="N796" s="637">
        <v>42582</v>
      </c>
    </row>
    <row r="797" spans="1:14" s="337" customFormat="1" outlineLevel="2">
      <c r="A797" s="332" t="s">
        <v>669</v>
      </c>
      <c r="B797" s="332" t="s">
        <v>92</v>
      </c>
      <c r="C797" s="333" t="s">
        <v>515</v>
      </c>
      <c r="D797" s="332" t="s">
        <v>518</v>
      </c>
      <c r="E797" s="334" t="s">
        <v>694</v>
      </c>
      <c r="F797" s="332" t="s">
        <v>671</v>
      </c>
      <c r="G797" s="555" t="s">
        <v>1114</v>
      </c>
      <c r="H797" s="335">
        <v>1570270</v>
      </c>
      <c r="I797" s="336"/>
      <c r="J797" s="336"/>
      <c r="K797" s="335">
        <v>1570270</v>
      </c>
      <c r="L797" s="601" t="s">
        <v>714</v>
      </c>
      <c r="M797" s="637">
        <v>42613</v>
      </c>
      <c r="N797" s="637">
        <v>42613</v>
      </c>
    </row>
    <row r="798" spans="1:14" s="337" customFormat="1" outlineLevel="2">
      <c r="A798" s="332" t="s">
        <v>669</v>
      </c>
      <c r="B798" s="332" t="s">
        <v>92</v>
      </c>
      <c r="C798" s="333" t="s">
        <v>515</v>
      </c>
      <c r="D798" s="332" t="s">
        <v>518</v>
      </c>
      <c r="E798" s="334" t="s">
        <v>694</v>
      </c>
      <c r="F798" s="332" t="s">
        <v>671</v>
      </c>
      <c r="G798" s="555" t="s">
        <v>1115</v>
      </c>
      <c r="H798" s="335">
        <v>1513708</v>
      </c>
      <c r="I798" s="336"/>
      <c r="J798" s="336"/>
      <c r="K798" s="335">
        <v>1513708</v>
      </c>
      <c r="L798" s="601" t="s">
        <v>714</v>
      </c>
      <c r="M798" s="637">
        <v>42643</v>
      </c>
      <c r="N798" s="637">
        <v>42643</v>
      </c>
    </row>
    <row r="799" spans="1:14" s="337" customFormat="1" outlineLevel="2">
      <c r="A799" s="332" t="s">
        <v>669</v>
      </c>
      <c r="B799" s="332" t="s">
        <v>92</v>
      </c>
      <c r="C799" s="333" t="s">
        <v>515</v>
      </c>
      <c r="D799" s="332" t="s">
        <v>518</v>
      </c>
      <c r="E799" s="334" t="s">
        <v>694</v>
      </c>
      <c r="F799" s="332" t="s">
        <v>671</v>
      </c>
      <c r="G799" s="555" t="s">
        <v>1116</v>
      </c>
      <c r="H799" s="335">
        <v>1505012</v>
      </c>
      <c r="I799" s="336"/>
      <c r="J799" s="336"/>
      <c r="K799" s="335">
        <v>1505012</v>
      </c>
      <c r="L799" s="601" t="s">
        <v>714</v>
      </c>
      <c r="M799" s="637">
        <v>42674</v>
      </c>
      <c r="N799" s="637">
        <v>42674</v>
      </c>
    </row>
    <row r="800" spans="1:14" s="337" customFormat="1" outlineLevel="2">
      <c r="A800" s="332" t="s">
        <v>669</v>
      </c>
      <c r="B800" s="332" t="s">
        <v>92</v>
      </c>
      <c r="C800" s="333" t="s">
        <v>515</v>
      </c>
      <c r="D800" s="332" t="s">
        <v>518</v>
      </c>
      <c r="E800" s="334" t="s">
        <v>694</v>
      </c>
      <c r="F800" s="332" t="s">
        <v>671</v>
      </c>
      <c r="G800" s="555" t="s">
        <v>1117</v>
      </c>
      <c r="H800" s="335">
        <v>1412373</v>
      </c>
      <c r="I800" s="336"/>
      <c r="J800" s="336"/>
      <c r="K800" s="335">
        <v>1412373</v>
      </c>
      <c r="L800" s="601" t="s">
        <v>714</v>
      </c>
      <c r="M800" s="637">
        <v>42704</v>
      </c>
      <c r="N800" s="637">
        <v>42704</v>
      </c>
    </row>
    <row r="801" spans="1:14" s="337" customFormat="1" outlineLevel="2">
      <c r="A801" s="332" t="s">
        <v>669</v>
      </c>
      <c r="B801" s="332" t="s">
        <v>92</v>
      </c>
      <c r="C801" s="333" t="s">
        <v>515</v>
      </c>
      <c r="D801" s="332" t="s">
        <v>518</v>
      </c>
      <c r="E801" s="334" t="s">
        <v>694</v>
      </c>
      <c r="F801" s="332" t="s">
        <v>671</v>
      </c>
      <c r="G801" s="555" t="s">
        <v>1118</v>
      </c>
      <c r="H801" s="335">
        <v>1355304</v>
      </c>
      <c r="I801" s="336"/>
      <c r="J801" s="336"/>
      <c r="K801" s="335">
        <v>1355304</v>
      </c>
      <c r="L801" s="601" t="s">
        <v>714</v>
      </c>
      <c r="M801" s="637">
        <v>42735</v>
      </c>
      <c r="N801" s="637">
        <v>42735</v>
      </c>
    </row>
    <row r="802" spans="1:14" s="337" customFormat="1" outlineLevel="2">
      <c r="A802" s="332" t="s">
        <v>669</v>
      </c>
      <c r="B802" s="332" t="s">
        <v>92</v>
      </c>
      <c r="C802" s="333" t="s">
        <v>515</v>
      </c>
      <c r="D802" s="332" t="s">
        <v>518</v>
      </c>
      <c r="E802" s="334" t="s">
        <v>694</v>
      </c>
      <c r="F802" s="332" t="s">
        <v>671</v>
      </c>
      <c r="G802" s="555" t="s">
        <v>1119</v>
      </c>
      <c r="H802" s="335">
        <v>24973268</v>
      </c>
      <c r="I802" s="336"/>
      <c r="J802" s="336"/>
      <c r="K802" s="335">
        <v>24973268</v>
      </c>
      <c r="L802" s="601" t="s">
        <v>714</v>
      </c>
      <c r="M802" s="637">
        <v>42735</v>
      </c>
      <c r="N802" s="637">
        <v>42735</v>
      </c>
    </row>
    <row r="803" spans="1:14" s="337" customFormat="1" outlineLevel="2">
      <c r="A803" s="332" t="s">
        <v>669</v>
      </c>
      <c r="B803" s="332" t="s">
        <v>92</v>
      </c>
      <c r="C803" s="333" t="s">
        <v>515</v>
      </c>
      <c r="D803" s="332" t="s">
        <v>518</v>
      </c>
      <c r="E803" s="334" t="s">
        <v>694</v>
      </c>
      <c r="F803" s="332" t="s">
        <v>671</v>
      </c>
      <c r="G803" s="555" t="s">
        <v>1118</v>
      </c>
      <c r="H803" s="335">
        <v>1344726</v>
      </c>
      <c r="I803" s="336"/>
      <c r="J803" s="336"/>
      <c r="K803" s="335">
        <v>1344726</v>
      </c>
      <c r="L803" s="601" t="s">
        <v>714</v>
      </c>
      <c r="M803" s="637">
        <v>42766</v>
      </c>
      <c r="N803" s="637">
        <v>42766</v>
      </c>
    </row>
    <row r="804" spans="1:14" s="337" customFormat="1" outlineLevel="2">
      <c r="A804" s="332" t="s">
        <v>669</v>
      </c>
      <c r="B804" s="332" t="s">
        <v>92</v>
      </c>
      <c r="C804" s="333" t="s">
        <v>515</v>
      </c>
      <c r="D804" s="332" t="s">
        <v>518</v>
      </c>
      <c r="E804" s="334" t="s">
        <v>694</v>
      </c>
      <c r="F804" s="332" t="s">
        <v>671</v>
      </c>
      <c r="G804" s="555" t="s">
        <v>1120</v>
      </c>
      <c r="H804" s="335">
        <v>512398</v>
      </c>
      <c r="I804" s="336"/>
      <c r="J804" s="336"/>
      <c r="K804" s="335">
        <v>512398</v>
      </c>
      <c r="L804" s="601" t="s">
        <v>714</v>
      </c>
      <c r="M804" s="637">
        <v>42766</v>
      </c>
      <c r="N804" s="637">
        <v>42766</v>
      </c>
    </row>
    <row r="805" spans="1:14" s="337" customFormat="1" outlineLevel="2">
      <c r="A805" s="332" t="s">
        <v>669</v>
      </c>
      <c r="B805" s="332" t="s">
        <v>92</v>
      </c>
      <c r="C805" s="333" t="s">
        <v>515</v>
      </c>
      <c r="D805" s="332" t="s">
        <v>518</v>
      </c>
      <c r="E805" s="334" t="s">
        <v>694</v>
      </c>
      <c r="F805" s="332" t="s">
        <v>671</v>
      </c>
      <c r="G805" s="555" t="s">
        <v>1121</v>
      </c>
      <c r="H805" s="335">
        <v>1263614</v>
      </c>
      <c r="I805" s="336"/>
      <c r="J805" s="336"/>
      <c r="K805" s="335">
        <v>1263614</v>
      </c>
      <c r="L805" s="601" t="s">
        <v>714</v>
      </c>
      <c r="M805" s="637">
        <v>42794</v>
      </c>
      <c r="N805" s="637">
        <v>42794</v>
      </c>
    </row>
    <row r="806" spans="1:14" s="337" customFormat="1" outlineLevel="2">
      <c r="A806" s="332" t="s">
        <v>669</v>
      </c>
      <c r="B806" s="332" t="s">
        <v>92</v>
      </c>
      <c r="C806" s="333" t="s">
        <v>515</v>
      </c>
      <c r="D806" s="332" t="s">
        <v>518</v>
      </c>
      <c r="E806" s="334" t="s">
        <v>694</v>
      </c>
      <c r="F806" s="332" t="s">
        <v>671</v>
      </c>
      <c r="G806" s="555" t="s">
        <v>1122</v>
      </c>
      <c r="H806" s="335">
        <v>496972</v>
      </c>
      <c r="I806" s="336"/>
      <c r="J806" s="336"/>
      <c r="K806" s="335">
        <v>496972</v>
      </c>
      <c r="L806" s="601" t="s">
        <v>714</v>
      </c>
      <c r="M806" s="637">
        <v>42794</v>
      </c>
      <c r="N806" s="637">
        <v>42794</v>
      </c>
    </row>
    <row r="807" spans="1:14" s="337" customFormat="1" outlineLevel="2">
      <c r="A807" s="332" t="s">
        <v>669</v>
      </c>
      <c r="B807" s="332" t="s">
        <v>92</v>
      </c>
      <c r="C807" s="333" t="s">
        <v>515</v>
      </c>
      <c r="D807" s="332" t="s">
        <v>518</v>
      </c>
      <c r="E807" s="334" t="s">
        <v>694</v>
      </c>
      <c r="F807" s="332" t="s">
        <v>671</v>
      </c>
      <c r="G807" s="555" t="s">
        <v>1123</v>
      </c>
      <c r="H807" s="335">
        <v>1209947</v>
      </c>
      <c r="I807" s="336"/>
      <c r="J807" s="336"/>
      <c r="K807" s="335">
        <v>1209947</v>
      </c>
      <c r="L807" s="601" t="s">
        <v>714</v>
      </c>
      <c r="M807" s="637">
        <v>42825</v>
      </c>
      <c r="N807" s="637">
        <v>42825</v>
      </c>
    </row>
    <row r="808" spans="1:14" s="337" customFormat="1" outlineLevel="2">
      <c r="A808" s="332" t="s">
        <v>669</v>
      </c>
      <c r="B808" s="332" t="s">
        <v>92</v>
      </c>
      <c r="C808" s="333" t="s">
        <v>515</v>
      </c>
      <c r="D808" s="332" t="s">
        <v>518</v>
      </c>
      <c r="E808" s="334" t="s">
        <v>694</v>
      </c>
      <c r="F808" s="332" t="s">
        <v>671</v>
      </c>
      <c r="G808" s="555" t="s">
        <v>1124</v>
      </c>
      <c r="H808" s="335">
        <v>491674</v>
      </c>
      <c r="I808" s="336"/>
      <c r="J808" s="336"/>
      <c r="K808" s="335">
        <v>491674</v>
      </c>
      <c r="L808" s="601" t="s">
        <v>714</v>
      </c>
      <c r="M808" s="637">
        <v>42825</v>
      </c>
      <c r="N808" s="637">
        <v>42825</v>
      </c>
    </row>
    <row r="809" spans="1:14" s="337" customFormat="1" outlineLevel="2">
      <c r="A809" s="332" t="s">
        <v>669</v>
      </c>
      <c r="B809" s="332" t="s">
        <v>92</v>
      </c>
      <c r="C809" s="333" t="s">
        <v>515</v>
      </c>
      <c r="D809" s="332" t="s">
        <v>518</v>
      </c>
      <c r="E809" s="334" t="s">
        <v>694</v>
      </c>
      <c r="F809" s="332" t="s">
        <v>671</v>
      </c>
      <c r="G809" s="555" t="s">
        <v>1125</v>
      </c>
      <c r="H809" s="335">
        <v>1127225</v>
      </c>
      <c r="I809" s="336"/>
      <c r="J809" s="336"/>
      <c r="K809" s="335">
        <v>1127225</v>
      </c>
      <c r="L809" s="601" t="s">
        <v>714</v>
      </c>
      <c r="M809" s="637">
        <v>42855</v>
      </c>
      <c r="N809" s="637">
        <v>42855</v>
      </c>
    </row>
    <row r="810" spans="1:14" s="337" customFormat="1" outlineLevel="2">
      <c r="A810" s="332" t="s">
        <v>669</v>
      </c>
      <c r="B810" s="332" t="s">
        <v>92</v>
      </c>
      <c r="C810" s="333" t="s">
        <v>515</v>
      </c>
      <c r="D810" s="332" t="s">
        <v>518</v>
      </c>
      <c r="E810" s="334" t="s">
        <v>694</v>
      </c>
      <c r="F810" s="332" t="s">
        <v>671</v>
      </c>
      <c r="G810" s="555" t="s">
        <v>1126</v>
      </c>
      <c r="H810" s="335">
        <v>483970</v>
      </c>
      <c r="I810" s="336"/>
      <c r="J810" s="336"/>
      <c r="K810" s="335">
        <v>483970</v>
      </c>
      <c r="L810" s="601" t="s">
        <v>714</v>
      </c>
      <c r="M810" s="637">
        <v>42855</v>
      </c>
      <c r="N810" s="637">
        <v>42855</v>
      </c>
    </row>
    <row r="811" spans="1:14" s="337" customFormat="1" outlineLevel="2">
      <c r="A811" s="332" t="s">
        <v>669</v>
      </c>
      <c r="B811" s="332" t="s">
        <v>92</v>
      </c>
      <c r="C811" s="333" t="s">
        <v>515</v>
      </c>
      <c r="D811" s="332" t="s">
        <v>518</v>
      </c>
      <c r="E811" s="334" t="s">
        <v>694</v>
      </c>
      <c r="F811" s="332" t="s">
        <v>671</v>
      </c>
      <c r="G811" s="555" t="s">
        <v>1127</v>
      </c>
      <c r="H811" s="335">
        <v>1034249</v>
      </c>
      <c r="I811" s="336"/>
      <c r="J811" s="336"/>
      <c r="K811" s="335">
        <v>1034249</v>
      </c>
      <c r="L811" s="601" t="s">
        <v>714</v>
      </c>
      <c r="M811" s="637">
        <v>42886</v>
      </c>
      <c r="N811" s="637">
        <v>42886</v>
      </c>
    </row>
    <row r="812" spans="1:14" s="337" customFormat="1" outlineLevel="2">
      <c r="A812" s="332" t="s">
        <v>669</v>
      </c>
      <c r="B812" s="332" t="s">
        <v>92</v>
      </c>
      <c r="C812" s="333" t="s">
        <v>515</v>
      </c>
      <c r="D812" s="332" t="s">
        <v>518</v>
      </c>
      <c r="E812" s="334" t="s">
        <v>694</v>
      </c>
      <c r="F812" s="332" t="s">
        <v>671</v>
      </c>
      <c r="G812" s="555" t="s">
        <v>1128</v>
      </c>
      <c r="H812" s="335">
        <v>467133</v>
      </c>
      <c r="I812" s="336"/>
      <c r="J812" s="336"/>
      <c r="K812" s="335">
        <v>467133</v>
      </c>
      <c r="L812" s="601" t="s">
        <v>714</v>
      </c>
      <c r="M812" s="637">
        <v>42886</v>
      </c>
      <c r="N812" s="637">
        <v>42886</v>
      </c>
    </row>
    <row r="813" spans="1:14" s="337" customFormat="1" outlineLevel="2">
      <c r="A813" s="332" t="s">
        <v>669</v>
      </c>
      <c r="B813" s="332" t="s">
        <v>92</v>
      </c>
      <c r="C813" s="333" t="s">
        <v>515</v>
      </c>
      <c r="D813" s="332" t="s">
        <v>518</v>
      </c>
      <c r="E813" s="334" t="s">
        <v>694</v>
      </c>
      <c r="F813" s="332" t="s">
        <v>671</v>
      </c>
      <c r="G813" s="555" t="s">
        <v>1129</v>
      </c>
      <c r="H813" s="335">
        <v>979663</v>
      </c>
      <c r="I813" s="336"/>
      <c r="J813" s="336"/>
      <c r="K813" s="335">
        <v>979663</v>
      </c>
      <c r="L813" s="601" t="s">
        <v>714</v>
      </c>
      <c r="M813" s="637">
        <v>42916</v>
      </c>
      <c r="N813" s="637">
        <v>42916</v>
      </c>
    </row>
    <row r="814" spans="1:14" s="337" customFormat="1" outlineLevel="2">
      <c r="A814" s="332" t="s">
        <v>669</v>
      </c>
      <c r="B814" s="332" t="s">
        <v>92</v>
      </c>
      <c r="C814" s="333" t="s">
        <v>515</v>
      </c>
      <c r="D814" s="332" t="s">
        <v>518</v>
      </c>
      <c r="E814" s="334" t="s">
        <v>694</v>
      </c>
      <c r="F814" s="332" t="s">
        <v>671</v>
      </c>
      <c r="G814" s="555" t="s">
        <v>1130</v>
      </c>
      <c r="H814" s="335">
        <v>459443</v>
      </c>
      <c r="I814" s="336"/>
      <c r="J814" s="336"/>
      <c r="K814" s="335">
        <v>459443</v>
      </c>
      <c r="L814" s="601" t="s">
        <v>714</v>
      </c>
      <c r="M814" s="637">
        <v>42916</v>
      </c>
      <c r="N814" s="637">
        <v>42916</v>
      </c>
    </row>
    <row r="815" spans="1:14" s="337" customFormat="1" outlineLevel="2">
      <c r="A815" s="332" t="s">
        <v>669</v>
      </c>
      <c r="B815" s="332" t="s">
        <v>92</v>
      </c>
      <c r="C815" s="333" t="s">
        <v>515</v>
      </c>
      <c r="D815" s="332" t="s">
        <v>518</v>
      </c>
      <c r="E815" s="334" t="s">
        <v>694</v>
      </c>
      <c r="F815" s="332" t="s">
        <v>671</v>
      </c>
      <c r="G815" s="555" t="s">
        <v>1131</v>
      </c>
      <c r="H815" s="335">
        <v>919449</v>
      </c>
      <c r="I815" s="336"/>
      <c r="J815" s="336"/>
      <c r="K815" s="335">
        <v>919449</v>
      </c>
      <c r="L815" s="601" t="s">
        <v>714</v>
      </c>
      <c r="M815" s="637">
        <v>42947</v>
      </c>
      <c r="N815" s="637">
        <v>42947</v>
      </c>
    </row>
    <row r="816" spans="1:14" s="337" customFormat="1" outlineLevel="2">
      <c r="A816" s="332" t="s">
        <v>669</v>
      </c>
      <c r="B816" s="332" t="s">
        <v>92</v>
      </c>
      <c r="C816" s="333" t="s">
        <v>515</v>
      </c>
      <c r="D816" s="332" t="s">
        <v>518</v>
      </c>
      <c r="E816" s="334" t="s">
        <v>694</v>
      </c>
      <c r="F816" s="332" t="s">
        <v>671</v>
      </c>
      <c r="G816" s="555" t="s">
        <v>1132</v>
      </c>
      <c r="H816" s="335">
        <v>448396</v>
      </c>
      <c r="I816" s="336"/>
      <c r="J816" s="336"/>
      <c r="K816" s="335">
        <v>448396</v>
      </c>
      <c r="L816" s="601" t="s">
        <v>714</v>
      </c>
      <c r="M816" s="637">
        <v>42947</v>
      </c>
      <c r="N816" s="637">
        <v>42947</v>
      </c>
    </row>
    <row r="817" spans="1:14" s="337" customFormat="1" outlineLevel="2">
      <c r="A817" s="332" t="s">
        <v>669</v>
      </c>
      <c r="B817" s="332" t="s">
        <v>92</v>
      </c>
      <c r="C817" s="333" t="s">
        <v>515</v>
      </c>
      <c r="D817" s="332" t="s">
        <v>518</v>
      </c>
      <c r="E817" s="334" t="s">
        <v>694</v>
      </c>
      <c r="F817" s="332" t="s">
        <v>671</v>
      </c>
      <c r="G817" s="555" t="s">
        <v>1133</v>
      </c>
      <c r="H817" s="335">
        <v>867929</v>
      </c>
      <c r="I817" s="336"/>
      <c r="J817" s="336"/>
      <c r="K817" s="335">
        <v>867929</v>
      </c>
      <c r="L817" s="601" t="s">
        <v>714</v>
      </c>
      <c r="M817" s="637">
        <v>42978</v>
      </c>
      <c r="N817" s="637">
        <v>42978</v>
      </c>
    </row>
    <row r="818" spans="1:14" s="337" customFormat="1" outlineLevel="2">
      <c r="A818" s="332" t="s">
        <v>669</v>
      </c>
      <c r="B818" s="332" t="s">
        <v>92</v>
      </c>
      <c r="C818" s="333" t="s">
        <v>515</v>
      </c>
      <c r="D818" s="332" t="s">
        <v>518</v>
      </c>
      <c r="E818" s="334" t="s">
        <v>694</v>
      </c>
      <c r="F818" s="332" t="s">
        <v>671</v>
      </c>
      <c r="G818" s="555" t="s">
        <v>796</v>
      </c>
      <c r="H818" s="335">
        <v>441196</v>
      </c>
      <c r="I818" s="336"/>
      <c r="J818" s="336"/>
      <c r="K818" s="335">
        <v>441196</v>
      </c>
      <c r="L818" s="601" t="s">
        <v>714</v>
      </c>
      <c r="M818" s="637">
        <v>42978</v>
      </c>
      <c r="N818" s="637">
        <v>42978</v>
      </c>
    </row>
    <row r="819" spans="1:14" s="337" customFormat="1" outlineLevel="2">
      <c r="A819" s="332" t="s">
        <v>669</v>
      </c>
      <c r="B819" s="332" t="s">
        <v>92</v>
      </c>
      <c r="C819" s="333" t="s">
        <v>515</v>
      </c>
      <c r="D819" s="332" t="s">
        <v>518</v>
      </c>
      <c r="E819" s="334" t="s">
        <v>694</v>
      </c>
      <c r="F819" s="332" t="s">
        <v>671</v>
      </c>
      <c r="G819" s="555" t="s">
        <v>1134</v>
      </c>
      <c r="H819" s="335">
        <v>828451</v>
      </c>
      <c r="I819" s="336"/>
      <c r="J819" s="336"/>
      <c r="K819" s="335">
        <v>828451</v>
      </c>
      <c r="L819" s="601" t="s">
        <v>714</v>
      </c>
      <c r="M819" s="637">
        <v>43008</v>
      </c>
      <c r="N819" s="637">
        <v>43008</v>
      </c>
    </row>
    <row r="820" spans="1:14" s="337" customFormat="1" outlineLevel="2">
      <c r="A820" s="332" t="s">
        <v>669</v>
      </c>
      <c r="B820" s="332" t="s">
        <v>92</v>
      </c>
      <c r="C820" s="333" t="s">
        <v>515</v>
      </c>
      <c r="D820" s="332" t="s">
        <v>518</v>
      </c>
      <c r="E820" s="334" t="s">
        <v>694</v>
      </c>
      <c r="F820" s="332" t="s">
        <v>671</v>
      </c>
      <c r="G820" s="555" t="s">
        <v>1135</v>
      </c>
      <c r="H820" s="335">
        <v>439756</v>
      </c>
      <c r="I820" s="336"/>
      <c r="J820" s="336"/>
      <c r="K820" s="335">
        <v>439756</v>
      </c>
      <c r="L820" s="601" t="s">
        <v>714</v>
      </c>
      <c r="M820" s="637">
        <v>43008</v>
      </c>
      <c r="N820" s="637">
        <v>43008</v>
      </c>
    </row>
    <row r="821" spans="1:14" s="337" customFormat="1" outlineLevel="2">
      <c r="A821" s="332" t="s">
        <v>669</v>
      </c>
      <c r="B821" s="332" t="s">
        <v>92</v>
      </c>
      <c r="C821" s="333" t="s">
        <v>515</v>
      </c>
      <c r="D821" s="332" t="s">
        <v>518</v>
      </c>
      <c r="E821" s="334" t="s">
        <v>694</v>
      </c>
      <c r="F821" s="332" t="s">
        <v>671</v>
      </c>
      <c r="G821" s="555" t="s">
        <v>1116</v>
      </c>
      <c r="H821" s="335">
        <v>794908</v>
      </c>
      <c r="I821" s="336"/>
      <c r="J821" s="336"/>
      <c r="K821" s="335">
        <v>794908</v>
      </c>
      <c r="L821" s="601" t="s">
        <v>714</v>
      </c>
      <c r="M821" s="637">
        <v>43039</v>
      </c>
      <c r="N821" s="637">
        <v>43039</v>
      </c>
    </row>
    <row r="822" spans="1:14" s="337" customFormat="1" outlineLevel="2">
      <c r="A822" s="332" t="s">
        <v>669</v>
      </c>
      <c r="B822" s="332" t="s">
        <v>92</v>
      </c>
      <c r="C822" s="333" t="s">
        <v>515</v>
      </c>
      <c r="D822" s="332" t="s">
        <v>518</v>
      </c>
      <c r="E822" s="334" t="s">
        <v>694</v>
      </c>
      <c r="F822" s="332" t="s">
        <v>671</v>
      </c>
      <c r="G822" s="555" t="s">
        <v>1136</v>
      </c>
      <c r="H822" s="335">
        <v>447436</v>
      </c>
      <c r="I822" s="336"/>
      <c r="J822" s="336"/>
      <c r="K822" s="335">
        <v>447436</v>
      </c>
      <c r="L822" s="601" t="s">
        <v>714</v>
      </c>
      <c r="M822" s="637">
        <v>43039</v>
      </c>
      <c r="N822" s="637">
        <v>43039</v>
      </c>
    </row>
    <row r="823" spans="1:14" s="337" customFormat="1" outlineLevel="2">
      <c r="A823" s="332" t="s">
        <v>669</v>
      </c>
      <c r="B823" s="332" t="s">
        <v>92</v>
      </c>
      <c r="C823" s="333" t="s">
        <v>515</v>
      </c>
      <c r="D823" s="332" t="s">
        <v>518</v>
      </c>
      <c r="E823" s="334" t="s">
        <v>694</v>
      </c>
      <c r="F823" s="332" t="s">
        <v>671</v>
      </c>
      <c r="G823" s="555" t="s">
        <v>1137</v>
      </c>
      <c r="H823" s="335">
        <v>727573</v>
      </c>
      <c r="I823" s="336"/>
      <c r="J823" s="336"/>
      <c r="K823" s="335">
        <v>727573</v>
      </c>
      <c r="L823" s="601" t="s">
        <v>714</v>
      </c>
      <c r="M823" s="637">
        <v>43069</v>
      </c>
      <c r="N823" s="637">
        <v>43069</v>
      </c>
    </row>
    <row r="824" spans="1:14" s="337" customFormat="1" outlineLevel="2">
      <c r="A824" s="332" t="s">
        <v>669</v>
      </c>
      <c r="B824" s="332" t="s">
        <v>92</v>
      </c>
      <c r="C824" s="333" t="s">
        <v>515</v>
      </c>
      <c r="D824" s="332" t="s">
        <v>518</v>
      </c>
      <c r="E824" s="334" t="s">
        <v>694</v>
      </c>
      <c r="F824" s="332" t="s">
        <v>671</v>
      </c>
      <c r="G824" s="555" t="s">
        <v>980</v>
      </c>
      <c r="H824" s="335">
        <v>429683</v>
      </c>
      <c r="I824" s="336"/>
      <c r="J824" s="336"/>
      <c r="K824" s="335">
        <v>429683</v>
      </c>
      <c r="L824" s="601" t="s">
        <v>714</v>
      </c>
      <c r="M824" s="637">
        <v>43069</v>
      </c>
      <c r="N824" s="637">
        <v>43069</v>
      </c>
    </row>
    <row r="825" spans="1:14" s="337" customFormat="1" outlineLevel="2">
      <c r="A825" s="332" t="s">
        <v>669</v>
      </c>
      <c r="B825" s="332" t="s">
        <v>92</v>
      </c>
      <c r="C825" s="333" t="s">
        <v>515</v>
      </c>
      <c r="D825" s="332" t="s">
        <v>518</v>
      </c>
      <c r="E825" s="334" t="s">
        <v>694</v>
      </c>
      <c r="F825" s="332" t="s">
        <v>671</v>
      </c>
      <c r="G825" s="555" t="s">
        <v>1138</v>
      </c>
      <c r="H825" s="335">
        <v>687944</v>
      </c>
      <c r="I825" s="336"/>
      <c r="J825" s="336"/>
      <c r="K825" s="335">
        <v>687944</v>
      </c>
      <c r="L825" s="601" t="s">
        <v>714</v>
      </c>
      <c r="M825" s="637">
        <v>43100</v>
      </c>
      <c r="N825" s="637">
        <v>43100</v>
      </c>
    </row>
    <row r="826" spans="1:14" s="337" customFormat="1" outlineLevel="2">
      <c r="A826" s="332" t="s">
        <v>669</v>
      </c>
      <c r="B826" s="332" t="s">
        <v>92</v>
      </c>
      <c r="C826" s="333" t="s">
        <v>515</v>
      </c>
      <c r="D826" s="332" t="s">
        <v>518</v>
      </c>
      <c r="E826" s="334" t="s">
        <v>694</v>
      </c>
      <c r="F826" s="332" t="s">
        <v>671</v>
      </c>
      <c r="G826" s="555" t="s">
        <v>1139</v>
      </c>
      <c r="H826" s="335">
        <v>427287</v>
      </c>
      <c r="I826" s="336"/>
      <c r="J826" s="336"/>
      <c r="K826" s="335">
        <v>427287</v>
      </c>
      <c r="L826" s="601" t="s">
        <v>714</v>
      </c>
      <c r="M826" s="637">
        <v>43100</v>
      </c>
      <c r="N826" s="637">
        <v>43100</v>
      </c>
    </row>
    <row r="827" spans="1:14" s="337" customFormat="1" outlineLevel="2">
      <c r="A827" s="332" t="s">
        <v>669</v>
      </c>
      <c r="B827" s="332" t="s">
        <v>92</v>
      </c>
      <c r="C827" s="333" t="s">
        <v>515</v>
      </c>
      <c r="D827" s="332" t="s">
        <v>518</v>
      </c>
      <c r="E827" s="334" t="s">
        <v>694</v>
      </c>
      <c r="F827" s="332" t="s">
        <v>671</v>
      </c>
      <c r="G827" s="555" t="s">
        <v>982</v>
      </c>
      <c r="H827" s="335">
        <v>646523</v>
      </c>
      <c r="I827" s="336"/>
      <c r="J827" s="336"/>
      <c r="K827" s="335">
        <v>646523</v>
      </c>
      <c r="L827" s="601" t="s">
        <v>714</v>
      </c>
      <c r="M827" s="637">
        <v>43131</v>
      </c>
      <c r="N827" s="637">
        <v>43131</v>
      </c>
    </row>
    <row r="828" spans="1:14" s="337" customFormat="1" outlineLevel="2">
      <c r="A828" s="332" t="s">
        <v>669</v>
      </c>
      <c r="B828" s="332" t="s">
        <v>92</v>
      </c>
      <c r="C828" s="333" t="s">
        <v>515</v>
      </c>
      <c r="D828" s="332" t="s">
        <v>518</v>
      </c>
      <c r="E828" s="334" t="s">
        <v>694</v>
      </c>
      <c r="F828" s="332" t="s">
        <v>671</v>
      </c>
      <c r="G828" s="555" t="s">
        <v>1140</v>
      </c>
      <c r="H828" s="335">
        <v>430163</v>
      </c>
      <c r="I828" s="336"/>
      <c r="J828" s="336"/>
      <c r="K828" s="335">
        <v>430163</v>
      </c>
      <c r="L828" s="601" t="s">
        <v>714</v>
      </c>
      <c r="M828" s="637">
        <v>43131</v>
      </c>
      <c r="N828" s="637">
        <v>43131</v>
      </c>
    </row>
    <row r="829" spans="1:14" s="337" customFormat="1" outlineLevel="2">
      <c r="A829" s="332" t="s">
        <v>669</v>
      </c>
      <c r="B829" s="332" t="s">
        <v>92</v>
      </c>
      <c r="C829" s="333" t="s">
        <v>515</v>
      </c>
      <c r="D829" s="332" t="s">
        <v>518</v>
      </c>
      <c r="E829" s="334" t="s">
        <v>694</v>
      </c>
      <c r="F829" s="332" t="s">
        <v>671</v>
      </c>
      <c r="G829" s="555" t="s">
        <v>1141</v>
      </c>
      <c r="H829" s="335">
        <v>584861</v>
      </c>
      <c r="I829" s="336"/>
      <c r="J829" s="336"/>
      <c r="K829" s="335">
        <v>584861</v>
      </c>
      <c r="L829" s="601" t="s">
        <v>714</v>
      </c>
      <c r="M829" s="637">
        <v>43159</v>
      </c>
      <c r="N829" s="637">
        <v>43159</v>
      </c>
    </row>
    <row r="830" spans="1:14" s="337" customFormat="1" outlineLevel="2">
      <c r="A830" s="332" t="s">
        <v>669</v>
      </c>
      <c r="B830" s="332" t="s">
        <v>92</v>
      </c>
      <c r="C830" s="333" t="s">
        <v>515</v>
      </c>
      <c r="D830" s="332" t="s">
        <v>518</v>
      </c>
      <c r="E830" s="334" t="s">
        <v>694</v>
      </c>
      <c r="F830" s="332" t="s">
        <v>671</v>
      </c>
      <c r="G830" s="555" t="s">
        <v>1142</v>
      </c>
      <c r="H830" s="335">
        <v>411954</v>
      </c>
      <c r="I830" s="336"/>
      <c r="J830" s="336"/>
      <c r="K830" s="335">
        <v>411954</v>
      </c>
      <c r="L830" s="601" t="s">
        <v>714</v>
      </c>
      <c r="M830" s="637">
        <v>43159</v>
      </c>
      <c r="N830" s="637">
        <v>43159</v>
      </c>
    </row>
    <row r="831" spans="1:14" s="337" customFormat="1" outlineLevel="2">
      <c r="A831" s="332" t="s">
        <v>669</v>
      </c>
      <c r="B831" s="332" t="s">
        <v>92</v>
      </c>
      <c r="C831" s="333" t="s">
        <v>515</v>
      </c>
      <c r="D831" s="332" t="s">
        <v>518</v>
      </c>
      <c r="E831" s="334" t="s">
        <v>694</v>
      </c>
      <c r="F831" s="332" t="s">
        <v>671</v>
      </c>
      <c r="G831" s="555" t="s">
        <v>1143</v>
      </c>
      <c r="H831" s="335">
        <v>544168</v>
      </c>
      <c r="I831" s="336"/>
      <c r="J831" s="336"/>
      <c r="K831" s="335">
        <v>544168</v>
      </c>
      <c r="L831" s="601" t="s">
        <v>714</v>
      </c>
      <c r="M831" s="637">
        <v>43190</v>
      </c>
      <c r="N831" s="637">
        <v>43190</v>
      </c>
    </row>
    <row r="832" spans="1:14" s="337" customFormat="1" outlineLevel="2">
      <c r="A832" s="332" t="s">
        <v>669</v>
      </c>
      <c r="B832" s="332" t="s">
        <v>92</v>
      </c>
      <c r="C832" s="333" t="s">
        <v>515</v>
      </c>
      <c r="D832" s="332" t="s">
        <v>518</v>
      </c>
      <c r="E832" s="334" t="s">
        <v>694</v>
      </c>
      <c r="F832" s="332" t="s">
        <v>671</v>
      </c>
      <c r="G832" s="555" t="s">
        <v>1144</v>
      </c>
      <c r="H832" s="335">
        <v>407165</v>
      </c>
      <c r="I832" s="336"/>
      <c r="J832" s="336"/>
      <c r="K832" s="335">
        <v>407165</v>
      </c>
      <c r="L832" s="601" t="s">
        <v>714</v>
      </c>
      <c r="M832" s="637">
        <v>43190</v>
      </c>
      <c r="N832" s="637">
        <v>43190</v>
      </c>
    </row>
    <row r="833" spans="1:14" s="337" customFormat="1" outlineLevel="2">
      <c r="A833" s="332" t="s">
        <v>669</v>
      </c>
      <c r="B833" s="332" t="s">
        <v>92</v>
      </c>
      <c r="C833" s="333" t="s">
        <v>515</v>
      </c>
      <c r="D833" s="332" t="s">
        <v>518</v>
      </c>
      <c r="E833" s="334" t="s">
        <v>694</v>
      </c>
      <c r="F833" s="332" t="s">
        <v>671</v>
      </c>
      <c r="G833" s="555" t="s">
        <v>1125</v>
      </c>
      <c r="H833" s="335">
        <v>509112</v>
      </c>
      <c r="I833" s="336"/>
      <c r="J833" s="336"/>
      <c r="K833" s="335">
        <v>509112</v>
      </c>
      <c r="L833" s="601" t="s">
        <v>714</v>
      </c>
      <c r="M833" s="637">
        <v>43220</v>
      </c>
      <c r="N833" s="637">
        <v>43220</v>
      </c>
    </row>
    <row r="834" spans="1:14" s="337" customFormat="1" outlineLevel="2">
      <c r="A834" s="332" t="s">
        <v>669</v>
      </c>
      <c r="B834" s="332" t="s">
        <v>92</v>
      </c>
      <c r="C834" s="333" t="s">
        <v>515</v>
      </c>
      <c r="D834" s="332" t="s">
        <v>518</v>
      </c>
      <c r="E834" s="334" t="s">
        <v>694</v>
      </c>
      <c r="F834" s="332" t="s">
        <v>671</v>
      </c>
      <c r="G834" s="555" t="s">
        <v>1126</v>
      </c>
      <c r="H834" s="335">
        <v>414348</v>
      </c>
      <c r="I834" s="336"/>
      <c r="J834" s="336"/>
      <c r="K834" s="335">
        <v>414348</v>
      </c>
      <c r="L834" s="601" t="s">
        <v>714</v>
      </c>
      <c r="M834" s="637">
        <v>43220</v>
      </c>
      <c r="N834" s="637">
        <v>43220</v>
      </c>
    </row>
    <row r="835" spans="1:14" s="337" customFormat="1" outlineLevel="2">
      <c r="A835" s="332" t="s">
        <v>669</v>
      </c>
      <c r="B835" s="332" t="s">
        <v>92</v>
      </c>
      <c r="C835" s="333" t="s">
        <v>515</v>
      </c>
      <c r="D835" s="332" t="s">
        <v>518</v>
      </c>
      <c r="E835" s="334" t="s">
        <v>694</v>
      </c>
      <c r="F835" s="332" t="s">
        <v>671</v>
      </c>
      <c r="G835" s="555" t="s">
        <v>1145</v>
      </c>
      <c r="H835" s="335">
        <v>448439</v>
      </c>
      <c r="I835" s="336"/>
      <c r="J835" s="336"/>
      <c r="K835" s="335">
        <v>448439</v>
      </c>
      <c r="L835" s="601" t="s">
        <v>714</v>
      </c>
      <c r="M835" s="637">
        <v>43251</v>
      </c>
      <c r="N835" s="637">
        <v>43251</v>
      </c>
    </row>
    <row r="836" spans="1:14" s="337" customFormat="1" outlineLevel="2">
      <c r="A836" s="332" t="s">
        <v>669</v>
      </c>
      <c r="B836" s="332" t="s">
        <v>92</v>
      </c>
      <c r="C836" s="333" t="s">
        <v>515</v>
      </c>
      <c r="D836" s="332" t="s">
        <v>518</v>
      </c>
      <c r="E836" s="334" t="s">
        <v>694</v>
      </c>
      <c r="F836" s="332" t="s">
        <v>671</v>
      </c>
      <c r="G836" s="555" t="s">
        <v>1146</v>
      </c>
      <c r="H836" s="335">
        <v>401422</v>
      </c>
      <c r="I836" s="336"/>
      <c r="J836" s="336"/>
      <c r="K836" s="335">
        <v>401422</v>
      </c>
      <c r="L836" s="601" t="s">
        <v>714</v>
      </c>
      <c r="M836" s="637">
        <v>43251</v>
      </c>
      <c r="N836" s="637">
        <v>43251</v>
      </c>
    </row>
    <row r="837" spans="1:14" s="337" customFormat="1" outlineLevel="2">
      <c r="A837" s="332" t="s">
        <v>669</v>
      </c>
      <c r="B837" s="332" t="s">
        <v>92</v>
      </c>
      <c r="C837" s="333" t="s">
        <v>515</v>
      </c>
      <c r="D837" s="332" t="s">
        <v>518</v>
      </c>
      <c r="E837" s="334" t="s">
        <v>694</v>
      </c>
      <c r="F837" s="332" t="s">
        <v>671</v>
      </c>
      <c r="G837" s="555" t="s">
        <v>1147</v>
      </c>
      <c r="H837" s="335">
        <v>411040</v>
      </c>
      <c r="I837" s="336"/>
      <c r="J837" s="336"/>
      <c r="K837" s="335">
        <v>411040</v>
      </c>
      <c r="L837" s="601" t="s">
        <v>714</v>
      </c>
      <c r="M837" s="637">
        <v>43281</v>
      </c>
      <c r="N837" s="637">
        <v>43281</v>
      </c>
    </row>
    <row r="838" spans="1:14" s="337" customFormat="1" outlineLevel="2">
      <c r="A838" s="332" t="s">
        <v>669</v>
      </c>
      <c r="B838" s="332" t="s">
        <v>92</v>
      </c>
      <c r="C838" s="333" t="s">
        <v>515</v>
      </c>
      <c r="D838" s="332" t="s">
        <v>518</v>
      </c>
      <c r="E838" s="334" t="s">
        <v>694</v>
      </c>
      <c r="F838" s="332" t="s">
        <v>671</v>
      </c>
      <c r="G838" s="555" t="s">
        <v>1148</v>
      </c>
      <c r="H838" s="335">
        <v>397595</v>
      </c>
      <c r="I838" s="336"/>
      <c r="J838" s="336"/>
      <c r="K838" s="335">
        <v>397595</v>
      </c>
      <c r="L838" s="601" t="s">
        <v>714</v>
      </c>
      <c r="M838" s="637">
        <v>43281</v>
      </c>
      <c r="N838" s="637">
        <v>43281</v>
      </c>
    </row>
    <row r="839" spans="1:14" s="337" customFormat="1" outlineLevel="2">
      <c r="A839" s="332" t="s">
        <v>669</v>
      </c>
      <c r="B839" s="332" t="s">
        <v>92</v>
      </c>
      <c r="C839" s="333" t="s">
        <v>515</v>
      </c>
      <c r="D839" s="332" t="s">
        <v>518</v>
      </c>
      <c r="E839" s="334" t="s">
        <v>694</v>
      </c>
      <c r="F839" s="332" t="s">
        <v>671</v>
      </c>
      <c r="G839" s="555" t="s">
        <v>1149</v>
      </c>
      <c r="H839" s="335">
        <v>368632</v>
      </c>
      <c r="I839" s="336"/>
      <c r="J839" s="336"/>
      <c r="K839" s="335">
        <v>368632</v>
      </c>
      <c r="L839" s="601" t="s">
        <v>714</v>
      </c>
      <c r="M839" s="637">
        <v>43312</v>
      </c>
      <c r="N839" s="637">
        <v>43312</v>
      </c>
    </row>
    <row r="840" spans="1:14" s="337" customFormat="1" outlineLevel="2">
      <c r="A840" s="332" t="s">
        <v>669</v>
      </c>
      <c r="B840" s="332" t="s">
        <v>92</v>
      </c>
      <c r="C840" s="333" t="s">
        <v>515</v>
      </c>
      <c r="D840" s="332" t="s">
        <v>518</v>
      </c>
      <c r="E840" s="334" t="s">
        <v>694</v>
      </c>
      <c r="F840" s="332" t="s">
        <v>671</v>
      </c>
      <c r="G840" s="555" t="s">
        <v>1150</v>
      </c>
      <c r="H840" s="335">
        <v>398073</v>
      </c>
      <c r="I840" s="336"/>
      <c r="J840" s="336"/>
      <c r="K840" s="335">
        <v>398073</v>
      </c>
      <c r="L840" s="601" t="s">
        <v>714</v>
      </c>
      <c r="M840" s="637">
        <v>43312</v>
      </c>
      <c r="N840" s="637">
        <v>43312</v>
      </c>
    </row>
    <row r="841" spans="1:14" s="337" customFormat="1" outlineLevel="2">
      <c r="A841" s="332" t="s">
        <v>669</v>
      </c>
      <c r="B841" s="332" t="s">
        <v>92</v>
      </c>
      <c r="C841" s="333" t="s">
        <v>515</v>
      </c>
      <c r="D841" s="332" t="s">
        <v>518</v>
      </c>
      <c r="E841" s="334" t="s">
        <v>694</v>
      </c>
      <c r="F841" s="332" t="s">
        <v>671</v>
      </c>
      <c r="G841" s="555" t="s">
        <v>1151</v>
      </c>
      <c r="H841" s="335">
        <v>345982</v>
      </c>
      <c r="I841" s="336"/>
      <c r="J841" s="336"/>
      <c r="K841" s="335">
        <v>345982</v>
      </c>
      <c r="L841" s="601" t="s">
        <v>714</v>
      </c>
      <c r="M841" s="637">
        <v>43343</v>
      </c>
      <c r="N841" s="637">
        <v>43343</v>
      </c>
    </row>
    <row r="842" spans="1:14" s="337" customFormat="1" outlineLevel="2">
      <c r="A842" s="332" t="s">
        <v>669</v>
      </c>
      <c r="B842" s="332" t="s">
        <v>92</v>
      </c>
      <c r="C842" s="333" t="s">
        <v>515</v>
      </c>
      <c r="D842" s="332" t="s">
        <v>518</v>
      </c>
      <c r="E842" s="334" t="s">
        <v>694</v>
      </c>
      <c r="F842" s="332" t="s">
        <v>671</v>
      </c>
      <c r="G842" s="555" t="s">
        <v>1152</v>
      </c>
      <c r="H842" s="335">
        <v>410517</v>
      </c>
      <c r="I842" s="336"/>
      <c r="J842" s="336"/>
      <c r="K842" s="335">
        <v>410517</v>
      </c>
      <c r="L842" s="601" t="s">
        <v>714</v>
      </c>
      <c r="M842" s="637">
        <v>43343</v>
      </c>
      <c r="N842" s="637">
        <v>43343</v>
      </c>
    </row>
    <row r="843" spans="1:14" s="337" customFormat="1" outlineLevel="2">
      <c r="A843" s="332" t="s">
        <v>669</v>
      </c>
      <c r="B843" s="332" t="s">
        <v>92</v>
      </c>
      <c r="C843" s="333" t="s">
        <v>515</v>
      </c>
      <c r="D843" s="332" t="s">
        <v>518</v>
      </c>
      <c r="E843" s="334" t="s">
        <v>694</v>
      </c>
      <c r="F843" s="332" t="s">
        <v>671</v>
      </c>
      <c r="G843" s="555" t="s">
        <v>1153</v>
      </c>
      <c r="H843" s="335">
        <v>280077</v>
      </c>
      <c r="I843" s="336"/>
      <c r="J843" s="336"/>
      <c r="K843" s="335">
        <v>280077</v>
      </c>
      <c r="L843" s="601" t="s">
        <v>714</v>
      </c>
      <c r="M843" s="637">
        <v>43373</v>
      </c>
      <c r="N843" s="637">
        <v>43373</v>
      </c>
    </row>
    <row r="844" spans="1:14" s="337" customFormat="1" outlineLevel="2">
      <c r="A844" s="332" t="s">
        <v>669</v>
      </c>
      <c r="B844" s="332" t="s">
        <v>92</v>
      </c>
      <c r="C844" s="333" t="s">
        <v>515</v>
      </c>
      <c r="D844" s="332" t="s">
        <v>518</v>
      </c>
      <c r="E844" s="334" t="s">
        <v>694</v>
      </c>
      <c r="F844" s="332" t="s">
        <v>671</v>
      </c>
      <c r="G844" s="555" t="s">
        <v>1154</v>
      </c>
      <c r="H844" s="335">
        <v>394725</v>
      </c>
      <c r="I844" s="336"/>
      <c r="J844" s="336"/>
      <c r="K844" s="335">
        <v>394725</v>
      </c>
      <c r="L844" s="601" t="s">
        <v>714</v>
      </c>
      <c r="M844" s="637">
        <v>43373</v>
      </c>
      <c r="N844" s="637">
        <v>43373</v>
      </c>
    </row>
    <row r="845" spans="1:14" s="337" customFormat="1" outlineLevel="2">
      <c r="A845" s="332" t="s">
        <v>669</v>
      </c>
      <c r="B845" s="332" t="s">
        <v>92</v>
      </c>
      <c r="C845" s="333" t="s">
        <v>515</v>
      </c>
      <c r="D845" s="332" t="s">
        <v>518</v>
      </c>
      <c r="E845" s="334" t="s">
        <v>694</v>
      </c>
      <c r="F845" s="332" t="s">
        <v>671</v>
      </c>
      <c r="G845" s="555" t="s">
        <v>787</v>
      </c>
      <c r="H845" s="335">
        <v>234540</v>
      </c>
      <c r="I845" s="336"/>
      <c r="J845" s="336"/>
      <c r="K845" s="335">
        <v>234540</v>
      </c>
      <c r="L845" s="601" t="s">
        <v>714</v>
      </c>
      <c r="M845" s="637">
        <v>43404</v>
      </c>
      <c r="N845" s="637">
        <v>43404</v>
      </c>
    </row>
    <row r="846" spans="1:14" s="337" customFormat="1" outlineLevel="2">
      <c r="A846" s="332" t="s">
        <v>669</v>
      </c>
      <c r="B846" s="332" t="s">
        <v>92</v>
      </c>
      <c r="C846" s="333" t="s">
        <v>515</v>
      </c>
      <c r="D846" s="332" t="s">
        <v>518</v>
      </c>
      <c r="E846" s="334" t="s">
        <v>694</v>
      </c>
      <c r="F846" s="332" t="s">
        <v>671</v>
      </c>
      <c r="G846" s="555" t="s">
        <v>1155</v>
      </c>
      <c r="H846" s="335">
        <v>389942</v>
      </c>
      <c r="I846" s="336"/>
      <c r="J846" s="336"/>
      <c r="K846" s="335">
        <v>389942</v>
      </c>
      <c r="L846" s="601" t="s">
        <v>714</v>
      </c>
      <c r="M846" s="637">
        <v>43404</v>
      </c>
      <c r="N846" s="637">
        <v>43404</v>
      </c>
    </row>
    <row r="847" spans="1:14" s="337" customFormat="1" outlineLevel="2">
      <c r="A847" s="332" t="s">
        <v>669</v>
      </c>
      <c r="B847" s="332" t="s">
        <v>92</v>
      </c>
      <c r="C847" s="333" t="s">
        <v>515</v>
      </c>
      <c r="D847" s="332" t="s">
        <v>518</v>
      </c>
      <c r="E847" s="334" t="s">
        <v>694</v>
      </c>
      <c r="F847" s="332" t="s">
        <v>671</v>
      </c>
      <c r="G847" s="555" t="s">
        <v>1156</v>
      </c>
      <c r="H847" s="335">
        <v>227458</v>
      </c>
      <c r="I847" s="336"/>
      <c r="J847" s="336"/>
      <c r="K847" s="335">
        <v>227458</v>
      </c>
      <c r="L847" s="601" t="s">
        <v>714</v>
      </c>
      <c r="M847" s="637">
        <v>43434</v>
      </c>
      <c r="N847" s="637">
        <v>43434</v>
      </c>
    </row>
    <row r="848" spans="1:14" s="337" customFormat="1" outlineLevel="2">
      <c r="A848" s="332" t="s">
        <v>669</v>
      </c>
      <c r="B848" s="332" t="s">
        <v>92</v>
      </c>
      <c r="C848" s="333" t="s">
        <v>515</v>
      </c>
      <c r="D848" s="332" t="s">
        <v>518</v>
      </c>
      <c r="E848" s="334" t="s">
        <v>694</v>
      </c>
      <c r="F848" s="332" t="s">
        <v>671</v>
      </c>
      <c r="G848" s="555" t="s">
        <v>1157</v>
      </c>
      <c r="H848" s="335">
        <v>439276</v>
      </c>
      <c r="I848" s="336"/>
      <c r="J848" s="336"/>
      <c r="K848" s="335">
        <v>439276</v>
      </c>
      <c r="L848" s="601" t="s">
        <v>714</v>
      </c>
      <c r="M848" s="637">
        <v>43434</v>
      </c>
      <c r="N848" s="637">
        <v>43434</v>
      </c>
    </row>
    <row r="849" spans="1:14" s="337" customFormat="1" outlineLevel="2">
      <c r="A849" s="332" t="s">
        <v>669</v>
      </c>
      <c r="B849" s="332" t="s">
        <v>92</v>
      </c>
      <c r="C849" s="333" t="s">
        <v>515</v>
      </c>
      <c r="D849" s="332" t="s">
        <v>518</v>
      </c>
      <c r="E849" s="334" t="s">
        <v>694</v>
      </c>
      <c r="F849" s="332" t="s">
        <v>671</v>
      </c>
      <c r="G849" s="555" t="s">
        <v>1118</v>
      </c>
      <c r="H849" s="335">
        <v>172474</v>
      </c>
      <c r="I849" s="336"/>
      <c r="J849" s="336"/>
      <c r="K849" s="335">
        <v>172474</v>
      </c>
      <c r="L849" s="601" t="s">
        <v>714</v>
      </c>
      <c r="M849" s="637">
        <v>43465</v>
      </c>
      <c r="N849" s="637">
        <v>43465</v>
      </c>
    </row>
    <row r="850" spans="1:14" s="337" customFormat="1" outlineLevel="2">
      <c r="A850" s="332" t="s">
        <v>669</v>
      </c>
      <c r="B850" s="332" t="s">
        <v>92</v>
      </c>
      <c r="C850" s="333" t="s">
        <v>515</v>
      </c>
      <c r="D850" s="332" t="s">
        <v>518</v>
      </c>
      <c r="E850" s="334" t="s">
        <v>694</v>
      </c>
      <c r="F850" s="332" t="s">
        <v>671</v>
      </c>
      <c r="G850" s="555" t="s">
        <v>1158</v>
      </c>
      <c r="H850" s="335">
        <v>397116</v>
      </c>
      <c r="I850" s="336"/>
      <c r="J850" s="336"/>
      <c r="K850" s="335">
        <v>397116</v>
      </c>
      <c r="L850" s="601" t="s">
        <v>714</v>
      </c>
      <c r="M850" s="637">
        <v>43465</v>
      </c>
      <c r="N850" s="637">
        <v>43465</v>
      </c>
    </row>
    <row r="851" spans="1:14" s="337" customFormat="1" outlineLevel="2">
      <c r="A851" s="332" t="s">
        <v>669</v>
      </c>
      <c r="B851" s="332" t="s">
        <v>92</v>
      </c>
      <c r="C851" s="333" t="s">
        <v>515</v>
      </c>
      <c r="D851" s="332" t="s">
        <v>518</v>
      </c>
      <c r="E851" s="334" t="s">
        <v>694</v>
      </c>
      <c r="F851" s="332" t="s">
        <v>671</v>
      </c>
      <c r="G851" s="555" t="s">
        <v>1159</v>
      </c>
      <c r="H851" s="335">
        <v>174137</v>
      </c>
      <c r="I851" s="336"/>
      <c r="J851" s="336"/>
      <c r="K851" s="335">
        <v>174137</v>
      </c>
      <c r="L851" s="601" t="s">
        <v>714</v>
      </c>
      <c r="M851" s="637">
        <v>43496</v>
      </c>
      <c r="N851" s="637">
        <v>43496</v>
      </c>
    </row>
    <row r="852" spans="1:14" s="337" customFormat="1" outlineLevel="2">
      <c r="A852" s="332" t="s">
        <v>669</v>
      </c>
      <c r="B852" s="332" t="s">
        <v>92</v>
      </c>
      <c r="C852" s="333" t="s">
        <v>515</v>
      </c>
      <c r="D852" s="332" t="s">
        <v>518</v>
      </c>
      <c r="E852" s="334" t="s">
        <v>694</v>
      </c>
      <c r="F852" s="332" t="s">
        <v>671</v>
      </c>
      <c r="G852" s="555" t="s">
        <v>1160</v>
      </c>
      <c r="H852" s="335">
        <v>400943</v>
      </c>
      <c r="I852" s="336"/>
      <c r="J852" s="336"/>
      <c r="K852" s="335">
        <v>400943</v>
      </c>
      <c r="L852" s="601" t="s">
        <v>714</v>
      </c>
      <c r="M852" s="637">
        <v>43496</v>
      </c>
      <c r="N852" s="637">
        <v>43496</v>
      </c>
    </row>
    <row r="853" spans="1:14" s="337" customFormat="1" outlineLevel="2">
      <c r="A853" s="332" t="s">
        <v>669</v>
      </c>
      <c r="B853" s="332" t="s">
        <v>92</v>
      </c>
      <c r="C853" s="333" t="s">
        <v>515</v>
      </c>
      <c r="D853" s="332" t="s">
        <v>518</v>
      </c>
      <c r="E853" s="334" t="s">
        <v>694</v>
      </c>
      <c r="F853" s="332" t="s">
        <v>671</v>
      </c>
      <c r="G853" s="555" t="s">
        <v>1121</v>
      </c>
      <c r="H853" s="335">
        <v>96338</v>
      </c>
      <c r="I853" s="336"/>
      <c r="J853" s="336"/>
      <c r="K853" s="335">
        <v>96338</v>
      </c>
      <c r="L853" s="601" t="s">
        <v>714</v>
      </c>
      <c r="M853" s="637">
        <v>43524</v>
      </c>
      <c r="N853" s="637">
        <v>43524</v>
      </c>
    </row>
    <row r="854" spans="1:14" s="337" customFormat="1" outlineLevel="2">
      <c r="A854" s="332" t="s">
        <v>669</v>
      </c>
      <c r="B854" s="332" t="s">
        <v>92</v>
      </c>
      <c r="C854" s="333" t="s">
        <v>515</v>
      </c>
      <c r="D854" s="332" t="s">
        <v>518</v>
      </c>
      <c r="E854" s="334" t="s">
        <v>694</v>
      </c>
      <c r="F854" s="332" t="s">
        <v>671</v>
      </c>
      <c r="G854" s="555" t="s">
        <v>1122</v>
      </c>
      <c r="H854" s="335">
        <v>398551</v>
      </c>
      <c r="I854" s="336"/>
      <c r="J854" s="336"/>
      <c r="K854" s="335">
        <v>398551</v>
      </c>
      <c r="L854" s="601" t="s">
        <v>714</v>
      </c>
      <c r="M854" s="637">
        <v>43524</v>
      </c>
      <c r="N854" s="637">
        <v>43524</v>
      </c>
    </row>
    <row r="855" spans="1:14" s="337" customFormat="1" outlineLevel="2">
      <c r="A855" s="332" t="s">
        <v>669</v>
      </c>
      <c r="B855" s="332" t="s">
        <v>92</v>
      </c>
      <c r="C855" s="333" t="s">
        <v>515</v>
      </c>
      <c r="D855" s="332" t="s">
        <v>518</v>
      </c>
      <c r="E855" s="334" t="s">
        <v>694</v>
      </c>
      <c r="F855" s="332" t="s">
        <v>671</v>
      </c>
      <c r="G855" s="555" t="s">
        <v>1161</v>
      </c>
      <c r="H855" s="335">
        <v>52814</v>
      </c>
      <c r="I855" s="336"/>
      <c r="J855" s="336"/>
      <c r="K855" s="335">
        <v>52814</v>
      </c>
      <c r="L855" s="601" t="s">
        <v>714</v>
      </c>
      <c r="M855" s="637">
        <v>43555</v>
      </c>
      <c r="N855" s="637">
        <v>43555</v>
      </c>
    </row>
    <row r="856" spans="1:14" s="337" customFormat="1" outlineLevel="2">
      <c r="A856" s="332" t="s">
        <v>669</v>
      </c>
      <c r="B856" s="332" t="s">
        <v>92</v>
      </c>
      <c r="C856" s="333" t="s">
        <v>515</v>
      </c>
      <c r="D856" s="332" t="s">
        <v>518</v>
      </c>
      <c r="E856" s="334" t="s">
        <v>694</v>
      </c>
      <c r="F856" s="332" t="s">
        <v>671</v>
      </c>
      <c r="G856" s="555" t="s">
        <v>1162</v>
      </c>
      <c r="H856" s="335">
        <v>395681</v>
      </c>
      <c r="I856" s="336"/>
      <c r="J856" s="336"/>
      <c r="K856" s="335">
        <v>395681</v>
      </c>
      <c r="L856" s="601" t="s">
        <v>714</v>
      </c>
      <c r="M856" s="637">
        <v>43555</v>
      </c>
      <c r="N856" s="637">
        <v>43555</v>
      </c>
    </row>
    <row r="857" spans="1:14" s="337" customFormat="1" outlineLevel="2">
      <c r="A857" s="332" t="s">
        <v>669</v>
      </c>
      <c r="B857" s="332" t="s">
        <v>92</v>
      </c>
      <c r="C857" s="333" t="s">
        <v>515</v>
      </c>
      <c r="D857" s="332" t="s">
        <v>518</v>
      </c>
      <c r="E857" s="334" t="s">
        <v>694</v>
      </c>
      <c r="F857" s="332" t="s">
        <v>671</v>
      </c>
      <c r="G857" s="555" t="s">
        <v>1163</v>
      </c>
      <c r="H857" s="335">
        <v>371336</v>
      </c>
      <c r="I857" s="336"/>
      <c r="J857" s="336"/>
      <c r="K857" s="335">
        <v>371336</v>
      </c>
      <c r="L857" s="601" t="s">
        <v>714</v>
      </c>
      <c r="M857" s="637">
        <v>43585</v>
      </c>
      <c r="N857" s="637">
        <v>43585</v>
      </c>
    </row>
    <row r="858" spans="1:14" s="337" customFormat="1" outlineLevel="2">
      <c r="A858" s="332" t="s">
        <v>669</v>
      </c>
      <c r="B858" s="332" t="s">
        <v>92</v>
      </c>
      <c r="C858" s="333" t="s">
        <v>515</v>
      </c>
      <c r="D858" s="332" t="s">
        <v>518</v>
      </c>
      <c r="E858" s="334" t="s">
        <v>694</v>
      </c>
      <c r="F858" s="332" t="s">
        <v>671</v>
      </c>
      <c r="G858" s="555" t="s">
        <v>1146</v>
      </c>
      <c r="H858" s="335">
        <v>290506</v>
      </c>
      <c r="I858" s="336"/>
      <c r="J858" s="336"/>
      <c r="K858" s="335">
        <v>290506</v>
      </c>
      <c r="L858" s="601" t="s">
        <v>714</v>
      </c>
      <c r="M858" s="637">
        <v>43616</v>
      </c>
      <c r="N858" s="637">
        <v>43616</v>
      </c>
    </row>
    <row r="859" spans="1:14" s="337" customFormat="1" outlineLevel="2">
      <c r="A859" s="332" t="s">
        <v>669</v>
      </c>
      <c r="B859" s="332" t="s">
        <v>92</v>
      </c>
      <c r="C859" s="333" t="s">
        <v>515</v>
      </c>
      <c r="D859" s="332" t="s">
        <v>518</v>
      </c>
      <c r="E859" s="334" t="s">
        <v>694</v>
      </c>
      <c r="F859" s="332" t="s">
        <v>671</v>
      </c>
      <c r="G859" s="555" t="s">
        <v>1164</v>
      </c>
      <c r="H859" s="335">
        <v>253193</v>
      </c>
      <c r="I859" s="336"/>
      <c r="J859" s="336"/>
      <c r="K859" s="335">
        <v>253193</v>
      </c>
      <c r="L859" s="601" t="s">
        <v>714</v>
      </c>
      <c r="M859" s="637">
        <v>43646</v>
      </c>
      <c r="N859" s="637">
        <v>43646</v>
      </c>
    </row>
    <row r="860" spans="1:14" s="337" customFormat="1" outlineLevel="2">
      <c r="A860" s="332" t="s">
        <v>669</v>
      </c>
      <c r="B860" s="332" t="s">
        <v>92</v>
      </c>
      <c r="C860" s="333" t="s">
        <v>515</v>
      </c>
      <c r="D860" s="332" t="s">
        <v>518</v>
      </c>
      <c r="E860" s="334" t="s">
        <v>694</v>
      </c>
      <c r="F860" s="332" t="s">
        <v>671</v>
      </c>
      <c r="G860" s="555" t="s">
        <v>1165</v>
      </c>
      <c r="H860" s="335">
        <v>222246</v>
      </c>
      <c r="I860" s="336"/>
      <c r="J860" s="336"/>
      <c r="K860" s="335">
        <v>222246</v>
      </c>
      <c r="L860" s="601" t="s">
        <v>714</v>
      </c>
      <c r="M860" s="637">
        <v>43677</v>
      </c>
      <c r="N860" s="637">
        <v>43677</v>
      </c>
    </row>
    <row r="861" spans="1:14" s="337" customFormat="1" outlineLevel="2">
      <c r="A861" s="332" t="s">
        <v>669</v>
      </c>
      <c r="B861" s="332" t="s">
        <v>92</v>
      </c>
      <c r="C861" s="333" t="s">
        <v>515</v>
      </c>
      <c r="D861" s="332" t="s">
        <v>518</v>
      </c>
      <c r="E861" s="334" t="s">
        <v>694</v>
      </c>
      <c r="F861" s="332" t="s">
        <v>671</v>
      </c>
      <c r="G861" s="555" t="s">
        <v>1166</v>
      </c>
      <c r="H861" s="335">
        <v>174230</v>
      </c>
      <c r="I861" s="336"/>
      <c r="J861" s="336"/>
      <c r="K861" s="335">
        <v>174230</v>
      </c>
      <c r="L861" s="601" t="s">
        <v>714</v>
      </c>
      <c r="M861" s="637">
        <v>43708</v>
      </c>
      <c r="N861" s="637">
        <v>43708</v>
      </c>
    </row>
    <row r="862" spans="1:14" s="337" customFormat="1" outlineLevel="2">
      <c r="A862" s="332" t="s">
        <v>669</v>
      </c>
      <c r="B862" s="332" t="s">
        <v>92</v>
      </c>
      <c r="C862" s="333" t="s">
        <v>515</v>
      </c>
      <c r="D862" s="332" t="s">
        <v>518</v>
      </c>
      <c r="E862" s="334" t="s">
        <v>694</v>
      </c>
      <c r="F862" s="332" t="s">
        <v>671</v>
      </c>
      <c r="G862" s="555" t="s">
        <v>1167</v>
      </c>
      <c r="H862" s="335">
        <v>142325</v>
      </c>
      <c r="I862" s="336"/>
      <c r="J862" s="336"/>
      <c r="K862" s="335">
        <v>142325</v>
      </c>
      <c r="L862" s="601" t="s">
        <v>714</v>
      </c>
      <c r="M862" s="637">
        <v>43738</v>
      </c>
      <c r="N862" s="637">
        <v>43738</v>
      </c>
    </row>
    <row r="863" spans="1:14" s="337" customFormat="1" outlineLevel="2">
      <c r="A863" s="332" t="s">
        <v>669</v>
      </c>
      <c r="B863" s="332" t="s">
        <v>92</v>
      </c>
      <c r="C863" s="333" t="s">
        <v>515</v>
      </c>
      <c r="D863" s="332" t="s">
        <v>518</v>
      </c>
      <c r="E863" s="334" t="s">
        <v>694</v>
      </c>
      <c r="F863" s="332" t="s">
        <v>671</v>
      </c>
      <c r="G863" s="555" t="s">
        <v>1168</v>
      </c>
      <c r="H863" s="335">
        <v>97484</v>
      </c>
      <c r="I863" s="336"/>
      <c r="J863" s="336"/>
      <c r="K863" s="335">
        <v>97484</v>
      </c>
      <c r="L863" s="601" t="s">
        <v>714</v>
      </c>
      <c r="M863" s="637">
        <v>43769</v>
      </c>
      <c r="N863" s="637">
        <v>43769</v>
      </c>
    </row>
    <row r="864" spans="1:14" s="337" customFormat="1" outlineLevel="2">
      <c r="A864" s="332" t="s">
        <v>669</v>
      </c>
      <c r="B864" s="332" t="s">
        <v>92</v>
      </c>
      <c r="C864" s="333" t="s">
        <v>515</v>
      </c>
      <c r="D864" s="332" t="s">
        <v>518</v>
      </c>
      <c r="E864" s="334" t="s">
        <v>694</v>
      </c>
      <c r="F864" s="332" t="s">
        <v>671</v>
      </c>
      <c r="G864" s="555" t="s">
        <v>1169</v>
      </c>
      <c r="H864" s="335">
        <v>63671</v>
      </c>
      <c r="I864" s="336"/>
      <c r="J864" s="336"/>
      <c r="K864" s="335">
        <v>63671</v>
      </c>
      <c r="L864" s="601" t="s">
        <v>714</v>
      </c>
      <c r="M864" s="637">
        <v>43799</v>
      </c>
      <c r="N864" s="637">
        <v>43799</v>
      </c>
    </row>
    <row r="865" spans="1:14" s="337" customFormat="1" outlineLevel="2">
      <c r="A865" s="332" t="s">
        <v>669</v>
      </c>
      <c r="B865" s="332" t="s">
        <v>92</v>
      </c>
      <c r="C865" s="333" t="s">
        <v>515</v>
      </c>
      <c r="D865" s="332" t="s">
        <v>518</v>
      </c>
      <c r="E865" s="334" t="s">
        <v>694</v>
      </c>
      <c r="F865" s="332" t="s">
        <v>671</v>
      </c>
      <c r="G865" s="555" t="s">
        <v>1170</v>
      </c>
      <c r="H865" s="335">
        <v>29608</v>
      </c>
      <c r="I865" s="336"/>
      <c r="J865" s="336"/>
      <c r="K865" s="335">
        <v>29608</v>
      </c>
      <c r="L865" s="601" t="s">
        <v>714</v>
      </c>
      <c r="M865" s="637">
        <v>43830</v>
      </c>
      <c r="N865" s="637">
        <v>43830</v>
      </c>
    </row>
    <row r="866" spans="1:14" s="337" customFormat="1" outlineLevel="1">
      <c r="A866" s="332"/>
      <c r="B866" s="462" t="s">
        <v>768</v>
      </c>
      <c r="C866" s="333"/>
      <c r="D866" s="332"/>
      <c r="E866" s="334"/>
      <c r="F866" s="332"/>
      <c r="G866" s="524"/>
      <c r="H866" s="335">
        <f>SUBTOTAL(9,H769:H865)</f>
        <v>113873486.99000001</v>
      </c>
      <c r="I866" s="336">
        <f>SUBTOTAL(9,I769:I865)</f>
        <v>0</v>
      </c>
      <c r="J866" s="336">
        <f>SUBTOTAL(9,J769:J865)</f>
        <v>0</v>
      </c>
      <c r="K866" s="335">
        <f>SUBTOTAL(9,K769:K865)</f>
        <v>113873486.99000001</v>
      </c>
      <c r="L866" s="601"/>
      <c r="M866" s="634"/>
      <c r="N866" s="634"/>
    </row>
    <row r="867" spans="1:14" s="324" customFormat="1" ht="21" outlineLevel="2">
      <c r="A867" s="319" t="s">
        <v>669</v>
      </c>
      <c r="B867" s="319" t="s">
        <v>30</v>
      </c>
      <c r="C867" s="320" t="s">
        <v>397</v>
      </c>
      <c r="D867" s="319" t="s">
        <v>400</v>
      </c>
      <c r="E867" s="321" t="s">
        <v>697</v>
      </c>
      <c r="F867" s="319" t="s">
        <v>671</v>
      </c>
      <c r="G867" s="552" t="s">
        <v>1171</v>
      </c>
      <c r="H867" s="322">
        <v>1325264.3400000001</v>
      </c>
      <c r="I867" s="323"/>
      <c r="J867" s="323"/>
      <c r="K867" s="322">
        <v>1325264.3400000001</v>
      </c>
      <c r="L867" s="599" t="s">
        <v>714</v>
      </c>
      <c r="M867" s="632">
        <v>45151</v>
      </c>
      <c r="N867" s="632">
        <v>45151</v>
      </c>
    </row>
    <row r="868" spans="1:14" s="324" customFormat="1" ht="21" outlineLevel="2">
      <c r="A868" s="319" t="s">
        <v>669</v>
      </c>
      <c r="B868" s="319" t="s">
        <v>30</v>
      </c>
      <c r="C868" s="320" t="s">
        <v>397</v>
      </c>
      <c r="D868" s="319" t="s">
        <v>400</v>
      </c>
      <c r="E868" s="321" t="s">
        <v>697</v>
      </c>
      <c r="F868" s="319" t="s">
        <v>671</v>
      </c>
      <c r="G868" s="552" t="s">
        <v>1172</v>
      </c>
      <c r="H868" s="322">
        <v>1717693.72</v>
      </c>
      <c r="I868" s="323"/>
      <c r="J868" s="323"/>
      <c r="K868" s="322">
        <v>1717693.72</v>
      </c>
      <c r="L868" s="599" t="s">
        <v>714</v>
      </c>
      <c r="M868" s="632">
        <v>45182</v>
      </c>
      <c r="N868" s="632">
        <v>45182</v>
      </c>
    </row>
    <row r="869" spans="1:14" s="324" customFormat="1" ht="21" outlineLevel="2">
      <c r="A869" s="319" t="s">
        <v>669</v>
      </c>
      <c r="B869" s="319" t="s">
        <v>30</v>
      </c>
      <c r="C869" s="320" t="s">
        <v>397</v>
      </c>
      <c r="D869" s="319" t="s">
        <v>400</v>
      </c>
      <c r="E869" s="321" t="s">
        <v>697</v>
      </c>
      <c r="F869" s="319" t="s">
        <v>671</v>
      </c>
      <c r="H869" s="322">
        <v>1661945.61</v>
      </c>
      <c r="I869" s="323"/>
      <c r="J869" s="323"/>
      <c r="K869" s="322">
        <v>1661945.61</v>
      </c>
      <c r="L869" s="599" t="s">
        <v>714</v>
      </c>
      <c r="M869" s="632">
        <v>45212</v>
      </c>
      <c r="N869" s="632">
        <v>45212</v>
      </c>
    </row>
    <row r="870" spans="1:14" s="324" customFormat="1" ht="21" outlineLevel="2">
      <c r="A870" s="319" t="s">
        <v>669</v>
      </c>
      <c r="B870" s="319" t="s">
        <v>30</v>
      </c>
      <c r="C870" s="320" t="s">
        <v>397</v>
      </c>
      <c r="D870" s="319" t="s">
        <v>400</v>
      </c>
      <c r="E870" s="321" t="s">
        <v>697</v>
      </c>
      <c r="F870" s="319" t="s">
        <v>671</v>
      </c>
      <c r="G870" s="552" t="s">
        <v>1174</v>
      </c>
      <c r="H870" s="322">
        <v>1717693.72</v>
      </c>
      <c r="I870" s="323"/>
      <c r="J870" s="323"/>
      <c r="K870" s="322">
        <v>1717693.72</v>
      </c>
      <c r="L870" s="599" t="s">
        <v>714</v>
      </c>
      <c r="M870" s="632">
        <v>45243</v>
      </c>
      <c r="N870" s="632">
        <v>45243</v>
      </c>
    </row>
    <row r="871" spans="1:14" s="324" customFormat="1" ht="21" outlineLevel="2">
      <c r="A871" s="319" t="s">
        <v>669</v>
      </c>
      <c r="B871" s="319" t="s">
        <v>30</v>
      </c>
      <c r="C871" s="320" t="s">
        <v>397</v>
      </c>
      <c r="D871" s="319" t="s">
        <v>400</v>
      </c>
      <c r="E871" s="321" t="s">
        <v>697</v>
      </c>
      <c r="F871" s="319" t="s">
        <v>671</v>
      </c>
      <c r="G871" s="552" t="s">
        <v>1175</v>
      </c>
      <c r="H871" s="322">
        <v>1661945.61</v>
      </c>
      <c r="I871" s="323"/>
      <c r="J871" s="323"/>
      <c r="K871" s="322">
        <v>1661945.61</v>
      </c>
      <c r="L871" s="599" t="s">
        <v>714</v>
      </c>
      <c r="M871" s="632">
        <v>45273</v>
      </c>
      <c r="N871" s="632">
        <v>45273</v>
      </c>
    </row>
    <row r="872" spans="1:14" s="324" customFormat="1" outlineLevel="1">
      <c r="A872" s="319"/>
      <c r="B872" s="459" t="s">
        <v>744</v>
      </c>
      <c r="C872" s="320"/>
      <c r="D872" s="319"/>
      <c r="E872" s="321"/>
      <c r="F872" s="319"/>
      <c r="G872" s="521"/>
      <c r="H872" s="322">
        <f>SUBTOTAL(9,H867:H871)</f>
        <v>8084543</v>
      </c>
      <c r="I872" s="323">
        <f>SUBTOTAL(9,I867:I871)</f>
        <v>0</v>
      </c>
      <c r="J872" s="323">
        <f>SUBTOTAL(9,J867:J871)</f>
        <v>0</v>
      </c>
      <c r="K872" s="322">
        <f>SUBTOTAL(9,K867:K871)</f>
        <v>8084543</v>
      </c>
      <c r="L872" s="599"/>
      <c r="M872" s="632"/>
      <c r="N872" s="632"/>
    </row>
    <row r="873" spans="1:14" s="300" customFormat="1" ht="21" outlineLevel="2">
      <c r="A873" s="295" t="s">
        <v>669</v>
      </c>
      <c r="B873" s="295" t="s">
        <v>128</v>
      </c>
      <c r="C873" s="296" t="s">
        <v>485</v>
      </c>
      <c r="D873" s="295" t="s">
        <v>489</v>
      </c>
      <c r="E873" s="297" t="s">
        <v>694</v>
      </c>
      <c r="F873" s="295" t="s">
        <v>671</v>
      </c>
      <c r="G873" s="516" t="s">
        <v>1022</v>
      </c>
      <c r="H873" s="298">
        <v>1522561</v>
      </c>
      <c r="I873" s="299"/>
      <c r="J873" s="299"/>
      <c r="K873" s="298">
        <v>1522561</v>
      </c>
      <c r="L873" s="595" t="s">
        <v>714</v>
      </c>
      <c r="M873" s="628">
        <v>44837</v>
      </c>
      <c r="N873" s="628">
        <v>44837</v>
      </c>
    </row>
    <row r="874" spans="1:14" s="300" customFormat="1" ht="21" outlineLevel="2">
      <c r="A874" s="295" t="s">
        <v>669</v>
      </c>
      <c r="B874" s="295" t="s">
        <v>128</v>
      </c>
      <c r="C874" s="296" t="s">
        <v>485</v>
      </c>
      <c r="D874" s="295" t="s">
        <v>489</v>
      </c>
      <c r="E874" s="297" t="s">
        <v>694</v>
      </c>
      <c r="F874" s="295" t="s">
        <v>671</v>
      </c>
      <c r="G874" s="516" t="s">
        <v>1176</v>
      </c>
      <c r="H874" s="298">
        <v>1522561</v>
      </c>
      <c r="I874" s="299"/>
      <c r="J874" s="299"/>
      <c r="K874" s="298">
        <v>1522561</v>
      </c>
      <c r="L874" s="595" t="s">
        <v>714</v>
      </c>
      <c r="M874" s="628">
        <v>44867</v>
      </c>
      <c r="N874" s="628">
        <v>44867</v>
      </c>
    </row>
    <row r="875" spans="1:14" s="300" customFormat="1" ht="21" outlineLevel="2">
      <c r="A875" s="295" t="s">
        <v>669</v>
      </c>
      <c r="B875" s="295" t="s">
        <v>128</v>
      </c>
      <c r="C875" s="296" t="s">
        <v>485</v>
      </c>
      <c r="D875" s="295" t="s">
        <v>489</v>
      </c>
      <c r="E875" s="297" t="s">
        <v>694</v>
      </c>
      <c r="F875" s="295" t="s">
        <v>671</v>
      </c>
      <c r="G875" s="516" t="s">
        <v>1177</v>
      </c>
      <c r="H875" s="298">
        <v>16748167</v>
      </c>
      <c r="I875" s="299"/>
      <c r="J875" s="299"/>
      <c r="K875" s="298">
        <v>16748167</v>
      </c>
      <c r="L875" s="595" t="s">
        <v>714</v>
      </c>
      <c r="M875" s="628">
        <v>45404</v>
      </c>
      <c r="N875" s="628">
        <v>45404</v>
      </c>
    </row>
    <row r="876" spans="1:14" s="300" customFormat="1" outlineLevel="1">
      <c r="A876" s="295"/>
      <c r="B876" s="457" t="s">
        <v>769</v>
      </c>
      <c r="C876" s="296"/>
      <c r="D876" s="295"/>
      <c r="E876" s="297"/>
      <c r="F876" s="295"/>
      <c r="G876" s="516"/>
      <c r="H876" s="298">
        <f>SUBTOTAL(9,H873:H875)</f>
        <v>19793289</v>
      </c>
      <c r="I876" s="299">
        <f>SUBTOTAL(9,I873:I875)</f>
        <v>0</v>
      </c>
      <c r="J876" s="299">
        <f>SUBTOTAL(9,J873:J875)</f>
        <v>0</v>
      </c>
      <c r="K876" s="298">
        <f>SUBTOTAL(9,K873:K875)</f>
        <v>19793289</v>
      </c>
      <c r="L876" s="595"/>
      <c r="M876" s="628"/>
      <c r="N876" s="628"/>
    </row>
    <row r="877" spans="1:14" s="286" customFormat="1" ht="21" outlineLevel="2">
      <c r="A877" s="281" t="s">
        <v>669</v>
      </c>
      <c r="B877" s="281" t="s">
        <v>32</v>
      </c>
      <c r="C877" s="282" t="s">
        <v>401</v>
      </c>
      <c r="D877" s="281" t="s">
        <v>406</v>
      </c>
      <c r="E877" s="283" t="s">
        <v>697</v>
      </c>
      <c r="F877" s="281" t="s">
        <v>671</v>
      </c>
      <c r="G877" s="548" t="s">
        <v>1178</v>
      </c>
      <c r="H877" s="284">
        <v>88991.74</v>
      </c>
      <c r="I877" s="285"/>
      <c r="J877" s="285"/>
      <c r="K877" s="284">
        <v>88991.74</v>
      </c>
      <c r="L877" s="594" t="s">
        <v>714</v>
      </c>
      <c r="M877" s="627">
        <v>45351</v>
      </c>
      <c r="N877" s="627">
        <v>45351</v>
      </c>
    </row>
    <row r="878" spans="1:14" s="286" customFormat="1" ht="21" outlineLevel="2">
      <c r="A878" s="281" t="s">
        <v>669</v>
      </c>
      <c r="B878" s="281" t="s">
        <v>32</v>
      </c>
      <c r="C878" s="282" t="s">
        <v>401</v>
      </c>
      <c r="D878" s="281" t="s">
        <v>406</v>
      </c>
      <c r="E878" s="283" t="s">
        <v>697</v>
      </c>
      <c r="F878" s="281" t="s">
        <v>671</v>
      </c>
      <c r="G878" s="548" t="s">
        <v>1179</v>
      </c>
      <c r="H878" s="284">
        <v>669636</v>
      </c>
      <c r="I878" s="285"/>
      <c r="J878" s="285"/>
      <c r="K878" s="284">
        <v>669636</v>
      </c>
      <c r="L878" s="594" t="s">
        <v>714</v>
      </c>
      <c r="M878" s="627">
        <v>45382</v>
      </c>
      <c r="N878" s="627">
        <v>45382</v>
      </c>
    </row>
    <row r="879" spans="1:14" s="286" customFormat="1" ht="21" outlineLevel="2">
      <c r="A879" s="281" t="s">
        <v>669</v>
      </c>
      <c r="B879" s="281" t="s">
        <v>32</v>
      </c>
      <c r="C879" s="282" t="s">
        <v>401</v>
      </c>
      <c r="D879" s="281" t="s">
        <v>406</v>
      </c>
      <c r="E879" s="283" t="s">
        <v>697</v>
      </c>
      <c r="F879" s="281" t="s">
        <v>671</v>
      </c>
      <c r="G879" s="548" t="s">
        <v>1180</v>
      </c>
      <c r="H879" s="284">
        <v>669636</v>
      </c>
      <c r="I879" s="285"/>
      <c r="J879" s="285"/>
      <c r="K879" s="284">
        <v>669636</v>
      </c>
      <c r="L879" s="594" t="s">
        <v>714</v>
      </c>
      <c r="M879" s="627">
        <v>45412</v>
      </c>
      <c r="N879" s="627">
        <v>45412</v>
      </c>
    </row>
    <row r="880" spans="1:14" s="286" customFormat="1" ht="21" outlineLevel="2">
      <c r="A880" s="281" t="s">
        <v>669</v>
      </c>
      <c r="B880" s="281" t="s">
        <v>32</v>
      </c>
      <c r="C880" s="282" t="s">
        <v>401</v>
      </c>
      <c r="D880" s="281" t="s">
        <v>406</v>
      </c>
      <c r="E880" s="283" t="s">
        <v>697</v>
      </c>
      <c r="F880" s="281" t="s">
        <v>671</v>
      </c>
      <c r="G880" s="548" t="s">
        <v>1086</v>
      </c>
      <c r="H880" s="284">
        <v>669636</v>
      </c>
      <c r="I880" s="285"/>
      <c r="J880" s="285"/>
      <c r="K880" s="284">
        <v>669636</v>
      </c>
      <c r="L880" s="594" t="s">
        <v>714</v>
      </c>
      <c r="M880" s="627">
        <v>45443</v>
      </c>
      <c r="N880" s="627">
        <v>45443</v>
      </c>
    </row>
    <row r="881" spans="1:14" s="286" customFormat="1" ht="21" outlineLevel="2">
      <c r="A881" s="281" t="s">
        <v>669</v>
      </c>
      <c r="B881" s="281" t="s">
        <v>32</v>
      </c>
      <c r="C881" s="282" t="s">
        <v>401</v>
      </c>
      <c r="D881" s="281" t="s">
        <v>406</v>
      </c>
      <c r="E881" s="283" t="s">
        <v>697</v>
      </c>
      <c r="F881" s="281" t="s">
        <v>671</v>
      </c>
      <c r="G881" s="548" t="s">
        <v>1181</v>
      </c>
      <c r="H881" s="284">
        <v>669636</v>
      </c>
      <c r="I881" s="285"/>
      <c r="J881" s="285"/>
      <c r="K881" s="284">
        <v>669636</v>
      </c>
      <c r="L881" s="594" t="s">
        <v>714</v>
      </c>
      <c r="M881" s="627">
        <v>45473</v>
      </c>
      <c r="N881" s="627">
        <v>45473</v>
      </c>
    </row>
    <row r="882" spans="1:14" s="286" customFormat="1" ht="21" outlineLevel="2">
      <c r="A882" s="281" t="s">
        <v>669</v>
      </c>
      <c r="B882" s="281" t="s">
        <v>32</v>
      </c>
      <c r="C882" s="282" t="s">
        <v>401</v>
      </c>
      <c r="D882" s="281" t="s">
        <v>406</v>
      </c>
      <c r="E882" s="283" t="s">
        <v>697</v>
      </c>
      <c r="F882" s="281" t="s">
        <v>671</v>
      </c>
      <c r="G882" s="548" t="s">
        <v>1182</v>
      </c>
      <c r="H882" s="284">
        <v>669636</v>
      </c>
      <c r="I882" s="285"/>
      <c r="J882" s="285"/>
      <c r="K882" s="284">
        <v>669636</v>
      </c>
      <c r="L882" s="594" t="s">
        <v>714</v>
      </c>
      <c r="M882" s="627">
        <v>45504</v>
      </c>
      <c r="N882" s="627">
        <v>45504</v>
      </c>
    </row>
    <row r="883" spans="1:14" s="286" customFormat="1" ht="21" outlineLevel="2">
      <c r="A883" s="281" t="s">
        <v>669</v>
      </c>
      <c r="B883" s="281" t="s">
        <v>32</v>
      </c>
      <c r="C883" s="282" t="s">
        <v>401</v>
      </c>
      <c r="D883" s="281" t="s">
        <v>406</v>
      </c>
      <c r="E883" s="283" t="s">
        <v>697</v>
      </c>
      <c r="F883" s="281" t="s">
        <v>671</v>
      </c>
      <c r="G883" s="548" t="s">
        <v>1183</v>
      </c>
      <c r="H883" s="284">
        <v>669636</v>
      </c>
      <c r="I883" s="285"/>
      <c r="J883" s="285"/>
      <c r="K883" s="284">
        <v>669636</v>
      </c>
      <c r="L883" s="594" t="s">
        <v>714</v>
      </c>
      <c r="M883" s="627">
        <v>45535</v>
      </c>
      <c r="N883" s="627">
        <v>45535</v>
      </c>
    </row>
    <row r="884" spans="1:14" s="286" customFormat="1" ht="21" outlineLevel="2">
      <c r="A884" s="281" t="s">
        <v>669</v>
      </c>
      <c r="B884" s="281" t="s">
        <v>32</v>
      </c>
      <c r="C884" s="282" t="s">
        <v>401</v>
      </c>
      <c r="D884" s="281" t="s">
        <v>406</v>
      </c>
      <c r="E884" s="283" t="s">
        <v>697</v>
      </c>
      <c r="F884" s="281" t="s">
        <v>671</v>
      </c>
      <c r="G884" s="548" t="s">
        <v>1184</v>
      </c>
      <c r="H884" s="284">
        <v>669636</v>
      </c>
      <c r="I884" s="285"/>
      <c r="J884" s="285"/>
      <c r="K884" s="284">
        <v>669636</v>
      </c>
      <c r="L884" s="594" t="s">
        <v>714</v>
      </c>
      <c r="M884" s="627">
        <v>45565</v>
      </c>
      <c r="N884" s="627">
        <v>45565</v>
      </c>
    </row>
    <row r="885" spans="1:14" s="286" customFormat="1" ht="21" outlineLevel="2">
      <c r="A885" s="281" t="s">
        <v>669</v>
      </c>
      <c r="B885" s="281" t="s">
        <v>32</v>
      </c>
      <c r="C885" s="282" t="s">
        <v>401</v>
      </c>
      <c r="D885" s="281" t="s">
        <v>406</v>
      </c>
      <c r="E885" s="283" t="s">
        <v>697</v>
      </c>
      <c r="F885" s="281" t="s">
        <v>671</v>
      </c>
      <c r="G885" s="548" t="s">
        <v>1065</v>
      </c>
      <c r="H885" s="284">
        <v>673338</v>
      </c>
      <c r="I885" s="285"/>
      <c r="J885" s="285"/>
      <c r="K885" s="284">
        <v>673338</v>
      </c>
      <c r="L885" s="594" t="s">
        <v>714</v>
      </c>
      <c r="M885" s="627">
        <v>45595</v>
      </c>
      <c r="N885" s="627">
        <v>45595</v>
      </c>
    </row>
    <row r="886" spans="1:14" s="286" customFormat="1" outlineLevel="1">
      <c r="A886" s="281"/>
      <c r="B886" s="449" t="s">
        <v>746</v>
      </c>
      <c r="C886" s="282"/>
      <c r="D886" s="281"/>
      <c r="E886" s="283"/>
      <c r="F886" s="281"/>
      <c r="G886" s="515"/>
      <c r="H886" s="284">
        <f>SUBTOTAL(9,H877:H885)</f>
        <v>5449781.7400000002</v>
      </c>
      <c r="I886" s="285">
        <f>SUBTOTAL(9,I877:I885)</f>
        <v>0</v>
      </c>
      <c r="J886" s="285">
        <f>SUBTOTAL(9,J877:J885)</f>
        <v>0</v>
      </c>
      <c r="K886" s="284">
        <f>SUBTOTAL(9,K877:K885)</f>
        <v>5449781.7400000002</v>
      </c>
      <c r="L886" s="594"/>
      <c r="M886" s="627"/>
      <c r="N886" s="627"/>
    </row>
    <row r="887" spans="1:14" s="330" customFormat="1" outlineLevel="2">
      <c r="A887" s="325" t="s">
        <v>669</v>
      </c>
      <c r="B887" s="325" t="s">
        <v>86</v>
      </c>
      <c r="C887" s="326" t="s">
        <v>551</v>
      </c>
      <c r="D887" s="325" t="s">
        <v>553</v>
      </c>
      <c r="E887" s="327" t="s">
        <v>695</v>
      </c>
      <c r="F887" s="325" t="s">
        <v>671</v>
      </c>
      <c r="G887" s="553" t="s">
        <v>1185</v>
      </c>
      <c r="H887" s="328">
        <v>5324926.42</v>
      </c>
      <c r="I887" s="329"/>
      <c r="J887" s="329"/>
      <c r="K887" s="328">
        <v>5324926.42</v>
      </c>
      <c r="L887" s="600" t="s">
        <v>714</v>
      </c>
      <c r="M887" s="633">
        <v>45015</v>
      </c>
      <c r="N887" s="633">
        <v>45015</v>
      </c>
    </row>
    <row r="888" spans="1:14" s="330" customFormat="1" outlineLevel="1">
      <c r="A888" s="325"/>
      <c r="B888" s="460" t="s">
        <v>770</v>
      </c>
      <c r="C888" s="326"/>
      <c r="D888" s="325"/>
      <c r="E888" s="327"/>
      <c r="F888" s="325"/>
      <c r="G888" s="522"/>
      <c r="H888" s="328">
        <f>SUBTOTAL(9,H887:H887)</f>
        <v>5324926.42</v>
      </c>
      <c r="I888" s="329">
        <f>SUBTOTAL(9,I887:I887)</f>
        <v>0</v>
      </c>
      <c r="J888" s="329">
        <f>SUBTOTAL(9,J887:J887)</f>
        <v>0</v>
      </c>
      <c r="K888" s="328">
        <f>SUBTOTAL(9,K887:K887)</f>
        <v>5324926.42</v>
      </c>
      <c r="L888" s="600"/>
      <c r="M888" s="633"/>
      <c r="N888" s="633"/>
    </row>
    <row r="889" spans="1:14" s="293" customFormat="1" outlineLevel="2">
      <c r="A889" s="288" t="s">
        <v>669</v>
      </c>
      <c r="B889" s="288" t="s">
        <v>110</v>
      </c>
      <c r="C889" s="289" t="s">
        <v>498</v>
      </c>
      <c r="D889" s="288" t="s">
        <v>502</v>
      </c>
      <c r="E889" s="290" t="s">
        <v>695</v>
      </c>
      <c r="F889" s="288" t="s">
        <v>671</v>
      </c>
      <c r="G889" s="549" t="s">
        <v>1186</v>
      </c>
      <c r="H889" s="291">
        <v>3900000</v>
      </c>
      <c r="I889" s="292"/>
      <c r="J889" s="292"/>
      <c r="K889" s="291">
        <v>3900000</v>
      </c>
      <c r="L889" s="597" t="s">
        <v>714</v>
      </c>
      <c r="M889" s="630">
        <v>44889</v>
      </c>
      <c r="N889" s="630">
        <v>44889</v>
      </c>
    </row>
    <row r="890" spans="1:14" s="293" customFormat="1" outlineLevel="1">
      <c r="A890" s="288"/>
      <c r="B890" s="456" t="s">
        <v>771</v>
      </c>
      <c r="C890" s="289"/>
      <c r="D890" s="288"/>
      <c r="E890" s="290"/>
      <c r="F890" s="288"/>
      <c r="G890" s="519"/>
      <c r="H890" s="291">
        <f>SUBTOTAL(9,H889:H889)</f>
        <v>3900000</v>
      </c>
      <c r="I890" s="292">
        <f>SUBTOTAL(9,I889:I889)</f>
        <v>0</v>
      </c>
      <c r="J890" s="292">
        <f>SUBTOTAL(9,J889:J889)</f>
        <v>0</v>
      </c>
      <c r="K890" s="291">
        <f>SUBTOTAL(9,K889:K889)</f>
        <v>3900000</v>
      </c>
      <c r="L890" s="597"/>
      <c r="M890" s="630"/>
      <c r="N890" s="630"/>
    </row>
    <row r="891" spans="1:14" s="204" customFormat="1" outlineLevel="2">
      <c r="A891" s="199" t="s">
        <v>669</v>
      </c>
      <c r="B891" s="199" t="s">
        <v>678</v>
      </c>
      <c r="C891" s="311" t="s">
        <v>685</v>
      </c>
      <c r="D891" s="199" t="s">
        <v>703</v>
      </c>
      <c r="E891" s="201" t="s">
        <v>697</v>
      </c>
      <c r="F891" s="199" t="s">
        <v>671</v>
      </c>
      <c r="G891" s="539" t="s">
        <v>1187</v>
      </c>
      <c r="H891" s="202">
        <v>44000</v>
      </c>
      <c r="I891" s="203"/>
      <c r="J891" s="203"/>
      <c r="K891" s="202">
        <v>44000</v>
      </c>
      <c r="L891" s="581" t="s">
        <v>714</v>
      </c>
      <c r="M891" s="619">
        <v>45583</v>
      </c>
      <c r="N891" s="619">
        <v>45583</v>
      </c>
    </row>
    <row r="892" spans="1:14" s="204" customFormat="1" outlineLevel="1">
      <c r="A892" s="199"/>
      <c r="B892" s="438" t="s">
        <v>772</v>
      </c>
      <c r="C892" s="311"/>
      <c r="D892" s="463"/>
      <c r="E892" s="464"/>
      <c r="F892" s="199"/>
      <c r="G892" s="501"/>
      <c r="H892" s="465">
        <f>SUBTOTAL(9,H891:H891)</f>
        <v>44000</v>
      </c>
      <c r="I892" s="203">
        <f>SUBTOTAL(9,I891:I891)</f>
        <v>0</v>
      </c>
      <c r="J892" s="203">
        <f>SUBTOTAL(9,J891:J891)</f>
        <v>0</v>
      </c>
      <c r="K892" s="202">
        <f>SUBTOTAL(9,K891:K891)</f>
        <v>44000</v>
      </c>
      <c r="L892" s="581"/>
      <c r="M892" s="619"/>
      <c r="N892" s="619"/>
    </row>
    <row r="893" spans="1:14" s="241" customFormat="1" outlineLevel="2">
      <c r="A893" s="236" t="s">
        <v>669</v>
      </c>
      <c r="B893" s="236" t="s">
        <v>108</v>
      </c>
      <c r="C893" s="340" t="s">
        <v>490</v>
      </c>
      <c r="D893" s="341" t="s">
        <v>493</v>
      </c>
      <c r="E893" s="342" t="s">
        <v>695</v>
      </c>
      <c r="F893" s="236" t="s">
        <v>671</v>
      </c>
      <c r="G893" s="540" t="s">
        <v>1233</v>
      </c>
      <c r="H893" s="343">
        <v>1428000</v>
      </c>
      <c r="I893" s="240"/>
      <c r="J893" s="240"/>
      <c r="K893" s="239">
        <v>1428000</v>
      </c>
      <c r="L893" s="585" t="s">
        <v>714</v>
      </c>
      <c r="M893" s="621">
        <v>44799</v>
      </c>
      <c r="N893" s="621">
        <v>44799</v>
      </c>
    </row>
    <row r="894" spans="1:14" s="241" customFormat="1" outlineLevel="2">
      <c r="A894" s="236" t="s">
        <v>669</v>
      </c>
      <c r="B894" s="236" t="s">
        <v>108</v>
      </c>
      <c r="C894" s="340" t="s">
        <v>490</v>
      </c>
      <c r="D894" s="341" t="s">
        <v>493</v>
      </c>
      <c r="E894" s="342" t="s">
        <v>695</v>
      </c>
      <c r="F894" s="236" t="s">
        <v>671</v>
      </c>
      <c r="G894" s="540" t="s">
        <v>1105</v>
      </c>
      <c r="H894" s="343">
        <v>1428000</v>
      </c>
      <c r="I894" s="240"/>
      <c r="J894" s="240"/>
      <c r="K894" s="239">
        <v>1428000</v>
      </c>
      <c r="L894" s="585" t="s">
        <v>714</v>
      </c>
      <c r="M894" s="621">
        <v>44859</v>
      </c>
      <c r="N894" s="621">
        <v>44859</v>
      </c>
    </row>
    <row r="895" spans="1:14" s="241" customFormat="1" outlineLevel="2">
      <c r="A895" s="236" t="s">
        <v>669</v>
      </c>
      <c r="B895" s="236" t="s">
        <v>108</v>
      </c>
      <c r="C895" s="340" t="s">
        <v>490</v>
      </c>
      <c r="D895" s="341" t="s">
        <v>493</v>
      </c>
      <c r="E895" s="342" t="s">
        <v>695</v>
      </c>
      <c r="F895" s="236" t="s">
        <v>671</v>
      </c>
      <c r="G895" s="540" t="s">
        <v>1234</v>
      </c>
      <c r="H895" s="343">
        <v>1428000</v>
      </c>
      <c r="I895" s="240"/>
      <c r="J895" s="240"/>
      <c r="K895" s="239">
        <v>1428000</v>
      </c>
      <c r="L895" s="585" t="s">
        <v>714</v>
      </c>
      <c r="M895" s="621">
        <v>44926</v>
      </c>
      <c r="N895" s="621">
        <v>44926</v>
      </c>
    </row>
    <row r="896" spans="1:14" s="241" customFormat="1" outlineLevel="2">
      <c r="A896" s="236" t="s">
        <v>669</v>
      </c>
      <c r="B896" s="236" t="s">
        <v>108</v>
      </c>
      <c r="C896" s="340" t="s">
        <v>490</v>
      </c>
      <c r="D896" s="341" t="s">
        <v>493</v>
      </c>
      <c r="E896" s="342" t="s">
        <v>695</v>
      </c>
      <c r="F896" s="236" t="s">
        <v>671</v>
      </c>
      <c r="G896" s="540" t="s">
        <v>1235</v>
      </c>
      <c r="H896" s="343">
        <v>1428000</v>
      </c>
      <c r="I896" s="240"/>
      <c r="J896" s="240"/>
      <c r="K896" s="239">
        <v>1428000</v>
      </c>
      <c r="L896" s="585" t="s">
        <v>714</v>
      </c>
      <c r="M896" s="621">
        <v>45076</v>
      </c>
      <c r="N896" s="621">
        <v>45076</v>
      </c>
    </row>
    <row r="897" spans="1:14" s="241" customFormat="1" outlineLevel="1">
      <c r="A897" s="236"/>
      <c r="B897" s="440" t="s">
        <v>773</v>
      </c>
      <c r="C897" s="340"/>
      <c r="D897" s="341"/>
      <c r="E897" s="342"/>
      <c r="F897" s="236"/>
      <c r="G897" s="508"/>
      <c r="H897" s="343">
        <f>SUBTOTAL(9,H893:H896)</f>
        <v>5712000</v>
      </c>
      <c r="I897" s="240">
        <f>SUBTOTAL(9,I893:I896)</f>
        <v>0</v>
      </c>
      <c r="J897" s="240">
        <f>SUBTOTAL(9,J893:J896)</f>
        <v>0</v>
      </c>
      <c r="K897" s="343">
        <f>SUBTOTAL(9,K893:K896)</f>
        <v>5712000</v>
      </c>
      <c r="L897" s="585"/>
      <c r="M897" s="621"/>
      <c r="N897" s="621"/>
    </row>
    <row r="898" spans="1:14" s="317" customFormat="1" outlineLevel="2">
      <c r="A898" s="312" t="s">
        <v>669</v>
      </c>
      <c r="B898" s="312" t="s">
        <v>138</v>
      </c>
      <c r="C898" s="313" t="s">
        <v>530</v>
      </c>
      <c r="D898" s="344" t="s">
        <v>532</v>
      </c>
      <c r="E898" s="345" t="s">
        <v>695</v>
      </c>
      <c r="F898" s="312" t="s">
        <v>671</v>
      </c>
      <c r="G898" s="551" t="s">
        <v>1236</v>
      </c>
      <c r="H898" s="346">
        <v>54978448.590000004</v>
      </c>
      <c r="I898" s="316"/>
      <c r="J898" s="316"/>
      <c r="K898" s="346">
        <v>54978448.590000004</v>
      </c>
      <c r="L898" s="592" t="s">
        <v>714</v>
      </c>
      <c r="M898" s="625">
        <v>45040</v>
      </c>
      <c r="N898" s="625">
        <v>45040</v>
      </c>
    </row>
    <row r="899" spans="1:14" s="317" customFormat="1" outlineLevel="1">
      <c r="A899" s="312"/>
      <c r="B899" s="470" t="s">
        <v>774</v>
      </c>
      <c r="C899" s="466"/>
      <c r="D899" s="467"/>
      <c r="E899" s="345"/>
      <c r="F899" s="312"/>
      <c r="G899" s="525"/>
      <c r="H899" s="468">
        <f>SUBTOTAL(9,H898:H898)</f>
        <v>54978448.590000004</v>
      </c>
      <c r="I899" s="469">
        <f>SUBTOTAL(9,I898:I898)</f>
        <v>0</v>
      </c>
      <c r="J899" s="469">
        <f>SUBTOTAL(9,J898:J898)</f>
        <v>0</v>
      </c>
      <c r="K899" s="468">
        <f>SUBTOTAL(9,K898:K898)</f>
        <v>54978448.590000004</v>
      </c>
      <c r="L899" s="602"/>
      <c r="M899" s="625"/>
      <c r="N899" s="625"/>
    </row>
    <row r="900" spans="1:14" s="330" customFormat="1" outlineLevel="2">
      <c r="A900" s="325" t="s">
        <v>669</v>
      </c>
      <c r="B900" s="347" t="s">
        <v>729</v>
      </c>
      <c r="C900" s="348" t="s">
        <v>434</v>
      </c>
      <c r="D900" s="349" t="s">
        <v>436</v>
      </c>
      <c r="E900" s="350" t="s">
        <v>695</v>
      </c>
      <c r="F900" s="325" t="s">
        <v>671</v>
      </c>
      <c r="G900" s="556" t="s">
        <v>1001</v>
      </c>
      <c r="H900" s="351">
        <v>576199</v>
      </c>
      <c r="I900" s="352"/>
      <c r="J900" s="352"/>
      <c r="K900" s="351">
        <v>576199</v>
      </c>
      <c r="L900" s="603" t="s">
        <v>714</v>
      </c>
      <c r="M900" s="633">
        <v>45595</v>
      </c>
      <c r="N900" s="633">
        <v>45595</v>
      </c>
    </row>
    <row r="901" spans="1:14" s="330" customFormat="1" outlineLevel="1">
      <c r="A901" s="325"/>
      <c r="B901" s="471" t="s">
        <v>775</v>
      </c>
      <c r="C901" s="348"/>
      <c r="D901" s="349"/>
      <c r="E901" s="350"/>
      <c r="F901" s="325"/>
      <c r="G901" s="526"/>
      <c r="H901" s="351">
        <f>SUBTOTAL(9,H900:H900)</f>
        <v>576199</v>
      </c>
      <c r="I901" s="352">
        <f>SUBTOTAL(9,I900:I900)</f>
        <v>0</v>
      </c>
      <c r="J901" s="352">
        <f>SUBTOTAL(9,J900:J900)</f>
        <v>0</v>
      </c>
      <c r="K901" s="351">
        <f>SUBTOTAL(9,K900:K900)</f>
        <v>576199</v>
      </c>
      <c r="L901" s="603"/>
      <c r="M901" s="633"/>
      <c r="N901" s="633"/>
    </row>
    <row r="902" spans="1:14" s="247" customFormat="1" outlineLevel="2">
      <c r="A902" s="242" t="s">
        <v>669</v>
      </c>
      <c r="B902" s="353" t="s">
        <v>145</v>
      </c>
      <c r="C902" s="354" t="s">
        <v>653</v>
      </c>
      <c r="D902" s="355" t="s">
        <v>692</v>
      </c>
      <c r="E902" s="356" t="s">
        <v>695</v>
      </c>
      <c r="F902" s="242" t="s">
        <v>671</v>
      </c>
      <c r="G902" s="557" t="s">
        <v>1237</v>
      </c>
      <c r="H902" s="357">
        <v>990794</v>
      </c>
      <c r="I902" s="358"/>
      <c r="J902" s="358"/>
      <c r="K902" s="357">
        <v>990794</v>
      </c>
      <c r="L902" s="604" t="s">
        <v>714</v>
      </c>
      <c r="M902" s="622">
        <v>45474</v>
      </c>
      <c r="N902" s="622">
        <v>45474</v>
      </c>
    </row>
    <row r="903" spans="1:14" s="247" customFormat="1" outlineLevel="1">
      <c r="A903" s="242"/>
      <c r="B903" s="472" t="s">
        <v>776</v>
      </c>
      <c r="C903" s="354"/>
      <c r="D903" s="355"/>
      <c r="E903" s="356"/>
      <c r="F903" s="242"/>
      <c r="G903" s="527"/>
      <c r="H903" s="357">
        <f>SUBTOTAL(9,H902:H902)</f>
        <v>990794</v>
      </c>
      <c r="I903" s="358">
        <f>SUBTOTAL(9,I902:I902)</f>
        <v>0</v>
      </c>
      <c r="J903" s="358">
        <f>SUBTOTAL(9,J902:J902)</f>
        <v>0</v>
      </c>
      <c r="K903" s="357">
        <f>SUBTOTAL(9,K902:K902)</f>
        <v>990794</v>
      </c>
      <c r="L903" s="604"/>
      <c r="M903" s="622"/>
      <c r="N903" s="622"/>
    </row>
    <row r="904" spans="1:14" s="210" customFormat="1" outlineLevel="2">
      <c r="A904" s="205" t="s">
        <v>669</v>
      </c>
      <c r="B904" s="359" t="s">
        <v>124</v>
      </c>
      <c r="C904" s="360" t="s">
        <v>557</v>
      </c>
      <c r="D904" s="361" t="s">
        <v>561</v>
      </c>
      <c r="E904" s="362" t="s">
        <v>695</v>
      </c>
      <c r="F904" s="205" t="s">
        <v>671</v>
      </c>
      <c r="G904" s="558" t="s">
        <v>1238</v>
      </c>
      <c r="H904" s="363">
        <v>1500000</v>
      </c>
      <c r="I904" s="364"/>
      <c r="J904" s="364"/>
      <c r="K904" s="363">
        <v>1500000</v>
      </c>
      <c r="L904" s="605" t="s">
        <v>714</v>
      </c>
      <c r="M904" s="615">
        <v>45286</v>
      </c>
      <c r="N904" s="615">
        <v>45286</v>
      </c>
    </row>
    <row r="905" spans="1:14" s="210" customFormat="1" outlineLevel="2">
      <c r="A905" s="205" t="s">
        <v>669</v>
      </c>
      <c r="B905" s="359" t="s">
        <v>124</v>
      </c>
      <c r="C905" s="360" t="s">
        <v>557</v>
      </c>
      <c r="D905" s="361" t="s">
        <v>561</v>
      </c>
      <c r="E905" s="362" t="s">
        <v>695</v>
      </c>
      <c r="F905" s="205" t="s">
        <v>671</v>
      </c>
      <c r="G905" s="558" t="s">
        <v>1239</v>
      </c>
      <c r="H905" s="363">
        <v>1500000</v>
      </c>
      <c r="I905" s="364"/>
      <c r="J905" s="364"/>
      <c r="K905" s="363">
        <v>1500000</v>
      </c>
      <c r="L905" s="605" t="s">
        <v>714</v>
      </c>
      <c r="M905" s="615">
        <v>45316</v>
      </c>
      <c r="N905" s="615">
        <v>45316</v>
      </c>
    </row>
    <row r="906" spans="1:14" s="210" customFormat="1" outlineLevel="1">
      <c r="A906" s="205"/>
      <c r="B906" s="473" t="s">
        <v>777</v>
      </c>
      <c r="C906" s="360"/>
      <c r="D906" s="361"/>
      <c r="E906" s="362"/>
      <c r="F906" s="205"/>
      <c r="G906" s="528"/>
      <c r="H906" s="363">
        <f>SUBTOTAL(9,H904:H905)</f>
        <v>3000000</v>
      </c>
      <c r="I906" s="364">
        <f>SUBTOTAL(9,I904:I905)</f>
        <v>0</v>
      </c>
      <c r="J906" s="364">
        <f>SUBTOTAL(9,J904:J905)</f>
        <v>0</v>
      </c>
      <c r="K906" s="363">
        <f>SUBTOTAL(9,K904:K905)</f>
        <v>3000000</v>
      </c>
      <c r="L906" s="605"/>
      <c r="M906" s="615"/>
      <c r="N906" s="615"/>
    </row>
    <row r="907" spans="1:14" s="286" customFormat="1" ht="21" outlineLevel="2">
      <c r="A907" s="281" t="s">
        <v>669</v>
      </c>
      <c r="B907" s="365" t="s">
        <v>149</v>
      </c>
      <c r="C907" s="366" t="s">
        <v>148</v>
      </c>
      <c r="D907" s="367" t="s">
        <v>693</v>
      </c>
      <c r="E907" s="368" t="s">
        <v>708</v>
      </c>
      <c r="F907" s="281" t="s">
        <v>671</v>
      </c>
      <c r="G907" s="559" t="s">
        <v>1240</v>
      </c>
      <c r="H907" s="369">
        <v>2174005.9500000002</v>
      </c>
      <c r="I907" s="370"/>
      <c r="J907" s="370"/>
      <c r="K907" s="369">
        <v>2174005.9500000002</v>
      </c>
      <c r="L907" s="606" t="s">
        <v>714</v>
      </c>
      <c r="M907" s="627">
        <v>45230</v>
      </c>
      <c r="N907" s="627">
        <v>45230</v>
      </c>
    </row>
    <row r="908" spans="1:14" s="286" customFormat="1" outlineLevel="1">
      <c r="A908" s="281"/>
      <c r="B908" s="479" t="s">
        <v>778</v>
      </c>
      <c r="C908" s="474"/>
      <c r="D908" s="432"/>
      <c r="E908" s="368"/>
      <c r="F908" s="475"/>
      <c r="G908" s="529"/>
      <c r="H908" s="476">
        <f>SUBTOTAL(9,H907:H907)</f>
        <v>2174005.9500000002</v>
      </c>
      <c r="I908" s="477">
        <f>SUBTOTAL(9,I907:I907)</f>
        <v>0</v>
      </c>
      <c r="J908" s="477">
        <f>SUBTOTAL(9,J907:J907)</f>
        <v>0</v>
      </c>
      <c r="K908" s="476">
        <f>SUBTOTAL(9,K907:K907)</f>
        <v>2174005.9500000002</v>
      </c>
      <c r="L908" s="478"/>
      <c r="M908" s="627"/>
      <c r="N908" s="627"/>
    </row>
    <row r="909" spans="1:14" s="293" customFormat="1" outlineLevel="2">
      <c r="A909" s="288" t="s">
        <v>669</v>
      </c>
      <c r="B909" s="372" t="s">
        <v>140</v>
      </c>
      <c r="C909" s="373" t="s">
        <v>533</v>
      </c>
      <c r="D909" s="374" t="s">
        <v>535</v>
      </c>
      <c r="E909" s="372" t="s">
        <v>695</v>
      </c>
      <c r="F909" s="371" t="s">
        <v>671</v>
      </c>
      <c r="G909" s="560" t="s">
        <v>1173</v>
      </c>
      <c r="H909" s="375">
        <v>398125</v>
      </c>
      <c r="I909" s="376"/>
      <c r="J909" s="376"/>
      <c r="K909" s="375">
        <v>398125</v>
      </c>
      <c r="L909" s="607" t="s">
        <v>714</v>
      </c>
      <c r="M909" s="630">
        <v>45595</v>
      </c>
      <c r="N909" s="630">
        <v>45595</v>
      </c>
    </row>
    <row r="910" spans="1:14" s="293" customFormat="1" ht="21" outlineLevel="1">
      <c r="A910" s="288"/>
      <c r="B910" s="484" t="s">
        <v>779</v>
      </c>
      <c r="C910" s="480"/>
      <c r="D910" s="424"/>
      <c r="E910" s="424"/>
      <c r="F910" s="371"/>
      <c r="G910" s="530"/>
      <c r="H910" s="481">
        <f>SUBTOTAL(9,H909:H909)</f>
        <v>398125</v>
      </c>
      <c r="I910" s="482">
        <f>SUBTOTAL(9,I909:I909)</f>
        <v>0</v>
      </c>
      <c r="J910" s="482">
        <f>SUBTOTAL(9,J909:J909)</f>
        <v>0</v>
      </c>
      <c r="K910" s="481">
        <f>SUBTOTAL(9,K909:K909)</f>
        <v>398125</v>
      </c>
      <c r="L910" s="483"/>
      <c r="M910" s="630"/>
      <c r="N910" s="630"/>
    </row>
    <row r="911" spans="1:14" s="235" customFormat="1" outlineLevel="2">
      <c r="A911" s="230" t="s">
        <v>669</v>
      </c>
      <c r="B911" s="230" t="s">
        <v>40</v>
      </c>
      <c r="C911" s="301" t="s">
        <v>432</v>
      </c>
      <c r="D911" s="230" t="s">
        <v>431</v>
      </c>
      <c r="E911" s="232" t="s">
        <v>695</v>
      </c>
      <c r="F911" s="230" t="s">
        <v>671</v>
      </c>
      <c r="G911" s="542" t="s">
        <v>1057</v>
      </c>
      <c r="H911" s="233">
        <v>1692600</v>
      </c>
      <c r="I911" s="234"/>
      <c r="J911" s="234"/>
      <c r="K911" s="233">
        <v>1692600</v>
      </c>
      <c r="L911" s="583" t="s">
        <v>714</v>
      </c>
      <c r="M911" s="620">
        <v>44929</v>
      </c>
      <c r="N911" s="620">
        <v>44929</v>
      </c>
    </row>
    <row r="912" spans="1:14" s="235" customFormat="1" outlineLevel="2">
      <c r="A912" s="230" t="s">
        <v>669</v>
      </c>
      <c r="B912" s="230" t="s">
        <v>40</v>
      </c>
      <c r="C912" s="301" t="s">
        <v>432</v>
      </c>
      <c r="D912" s="230" t="s">
        <v>431</v>
      </c>
      <c r="E912" s="232" t="s">
        <v>695</v>
      </c>
      <c r="F912" s="230" t="s">
        <v>671</v>
      </c>
      <c r="G912" s="542" t="s">
        <v>1058</v>
      </c>
      <c r="H912" s="233">
        <v>1581000</v>
      </c>
      <c r="I912" s="234"/>
      <c r="J912" s="234"/>
      <c r="K912" s="233">
        <v>1581000</v>
      </c>
      <c r="L912" s="583" t="s">
        <v>714</v>
      </c>
      <c r="M912" s="620">
        <v>44960</v>
      </c>
      <c r="N912" s="620">
        <v>44960</v>
      </c>
    </row>
    <row r="913" spans="1:14" s="235" customFormat="1" outlineLevel="2">
      <c r="A913" s="230" t="s">
        <v>669</v>
      </c>
      <c r="B913" s="230" t="s">
        <v>40</v>
      </c>
      <c r="C913" s="301" t="s">
        <v>432</v>
      </c>
      <c r="D913" s="230" t="s">
        <v>431</v>
      </c>
      <c r="E913" s="232" t="s">
        <v>695</v>
      </c>
      <c r="F913" s="230" t="s">
        <v>671</v>
      </c>
      <c r="G913" s="542" t="s">
        <v>1059</v>
      </c>
      <c r="H913" s="233">
        <v>1581000</v>
      </c>
      <c r="I913" s="234"/>
      <c r="J913" s="234"/>
      <c r="K913" s="233">
        <v>1581000</v>
      </c>
      <c r="L913" s="583" t="s">
        <v>714</v>
      </c>
      <c r="M913" s="620">
        <v>44988</v>
      </c>
      <c r="N913" s="620">
        <v>44988</v>
      </c>
    </row>
    <row r="914" spans="1:14" s="235" customFormat="1" outlineLevel="2">
      <c r="A914" s="230" t="s">
        <v>669</v>
      </c>
      <c r="B914" s="230" t="s">
        <v>40</v>
      </c>
      <c r="C914" s="301" t="s">
        <v>432</v>
      </c>
      <c r="D914" s="230" t="s">
        <v>431</v>
      </c>
      <c r="E914" s="232" t="s">
        <v>695</v>
      </c>
      <c r="F914" s="230" t="s">
        <v>671</v>
      </c>
      <c r="G914" s="542" t="s">
        <v>1060</v>
      </c>
      <c r="H914" s="233">
        <v>1581000</v>
      </c>
      <c r="I914" s="234"/>
      <c r="J914" s="234"/>
      <c r="K914" s="233">
        <v>1581000</v>
      </c>
      <c r="L914" s="583" t="s">
        <v>714</v>
      </c>
      <c r="M914" s="620">
        <v>45019</v>
      </c>
      <c r="N914" s="620">
        <v>45019</v>
      </c>
    </row>
    <row r="915" spans="1:14" s="235" customFormat="1" outlineLevel="2">
      <c r="A915" s="230" t="s">
        <v>669</v>
      </c>
      <c r="B915" s="230" t="s">
        <v>40</v>
      </c>
      <c r="C915" s="301" t="s">
        <v>432</v>
      </c>
      <c r="D915" s="230" t="s">
        <v>431</v>
      </c>
      <c r="E915" s="232" t="s">
        <v>695</v>
      </c>
      <c r="F915" s="230" t="s">
        <v>671</v>
      </c>
      <c r="G915" s="542" t="s">
        <v>1061</v>
      </c>
      <c r="H915" s="233">
        <v>1581000</v>
      </c>
      <c r="I915" s="234"/>
      <c r="J915" s="234"/>
      <c r="K915" s="233">
        <v>1581000</v>
      </c>
      <c r="L915" s="583" t="s">
        <v>714</v>
      </c>
      <c r="M915" s="620">
        <v>45049</v>
      </c>
      <c r="N915" s="620">
        <v>45049</v>
      </c>
    </row>
    <row r="916" spans="1:14" s="235" customFormat="1" outlineLevel="2">
      <c r="A916" s="230" t="s">
        <v>669</v>
      </c>
      <c r="B916" s="230" t="s">
        <v>40</v>
      </c>
      <c r="C916" s="301" t="s">
        <v>432</v>
      </c>
      <c r="D916" s="230" t="s">
        <v>431</v>
      </c>
      <c r="E916" s="232" t="s">
        <v>695</v>
      </c>
      <c r="F916" s="230" t="s">
        <v>671</v>
      </c>
      <c r="G916" s="542" t="s">
        <v>1062</v>
      </c>
      <c r="H916" s="233">
        <v>1581000</v>
      </c>
      <c r="I916" s="234"/>
      <c r="J916" s="234"/>
      <c r="K916" s="233">
        <v>1581000</v>
      </c>
      <c r="L916" s="583" t="s">
        <v>714</v>
      </c>
      <c r="M916" s="620">
        <v>45080</v>
      </c>
      <c r="N916" s="620">
        <v>45080</v>
      </c>
    </row>
    <row r="917" spans="1:14" s="235" customFormat="1" outlineLevel="2">
      <c r="A917" s="230" t="s">
        <v>669</v>
      </c>
      <c r="B917" s="230" t="s">
        <v>40</v>
      </c>
      <c r="C917" s="301" t="s">
        <v>432</v>
      </c>
      <c r="D917" s="230" t="s">
        <v>431</v>
      </c>
      <c r="E917" s="232" t="s">
        <v>695</v>
      </c>
      <c r="F917" s="230" t="s">
        <v>671</v>
      </c>
      <c r="G917" s="542" t="s">
        <v>1063</v>
      </c>
      <c r="H917" s="233">
        <v>1581000</v>
      </c>
      <c r="I917" s="234"/>
      <c r="J917" s="234"/>
      <c r="K917" s="233">
        <v>1581000</v>
      </c>
      <c r="L917" s="583" t="s">
        <v>714</v>
      </c>
      <c r="M917" s="620">
        <v>45110</v>
      </c>
      <c r="N917" s="620">
        <v>45110</v>
      </c>
    </row>
    <row r="918" spans="1:14" s="235" customFormat="1" outlineLevel="2">
      <c r="A918" s="230" t="s">
        <v>669</v>
      </c>
      <c r="B918" s="230" t="s">
        <v>40</v>
      </c>
      <c r="C918" s="301" t="s">
        <v>432</v>
      </c>
      <c r="D918" s="230" t="s">
        <v>431</v>
      </c>
      <c r="E918" s="232" t="s">
        <v>695</v>
      </c>
      <c r="F918" s="230" t="s">
        <v>671</v>
      </c>
      <c r="G918" s="542" t="s">
        <v>1064</v>
      </c>
      <c r="H918" s="233">
        <v>1581000</v>
      </c>
      <c r="I918" s="234"/>
      <c r="J918" s="234"/>
      <c r="K918" s="233">
        <v>1581000</v>
      </c>
      <c r="L918" s="583" t="s">
        <v>714</v>
      </c>
      <c r="M918" s="620">
        <v>45141</v>
      </c>
      <c r="N918" s="620">
        <v>45141</v>
      </c>
    </row>
    <row r="919" spans="1:14" s="235" customFormat="1" outlineLevel="2">
      <c r="A919" s="230" t="s">
        <v>669</v>
      </c>
      <c r="B919" s="230" t="s">
        <v>40</v>
      </c>
      <c r="C919" s="301" t="s">
        <v>432</v>
      </c>
      <c r="D919" s="230" t="s">
        <v>431</v>
      </c>
      <c r="E919" s="232" t="s">
        <v>695</v>
      </c>
      <c r="F919" s="230" t="s">
        <v>671</v>
      </c>
      <c r="G919" s="542" t="s">
        <v>978</v>
      </c>
      <c r="H919" s="233">
        <v>1581000</v>
      </c>
      <c r="I919" s="234"/>
      <c r="J919" s="234"/>
      <c r="K919" s="233">
        <v>1581000</v>
      </c>
      <c r="L919" s="583" t="s">
        <v>714</v>
      </c>
      <c r="M919" s="620">
        <v>45172</v>
      </c>
      <c r="N919" s="620">
        <v>45172</v>
      </c>
    </row>
    <row r="920" spans="1:14" s="235" customFormat="1" outlineLevel="2">
      <c r="A920" s="230" t="s">
        <v>669</v>
      </c>
      <c r="B920" s="230" t="s">
        <v>40</v>
      </c>
      <c r="C920" s="301" t="s">
        <v>432</v>
      </c>
      <c r="D920" s="230" t="s">
        <v>431</v>
      </c>
      <c r="E920" s="232" t="s">
        <v>695</v>
      </c>
      <c r="F920" s="230" t="s">
        <v>671</v>
      </c>
      <c r="G920" s="542" t="s">
        <v>1065</v>
      </c>
      <c r="H920" s="233">
        <v>1581000</v>
      </c>
      <c r="I920" s="234"/>
      <c r="J920" s="234"/>
      <c r="K920" s="233">
        <v>1581000</v>
      </c>
      <c r="L920" s="583" t="s">
        <v>714</v>
      </c>
      <c r="M920" s="620">
        <v>45202</v>
      </c>
      <c r="N920" s="620">
        <v>45202</v>
      </c>
    </row>
    <row r="921" spans="1:14" s="235" customFormat="1" outlineLevel="2">
      <c r="A921" s="230" t="s">
        <v>669</v>
      </c>
      <c r="B921" s="230" t="s">
        <v>40</v>
      </c>
      <c r="C921" s="301" t="s">
        <v>432</v>
      </c>
      <c r="D921" s="230" t="s">
        <v>431</v>
      </c>
      <c r="E921" s="232" t="s">
        <v>695</v>
      </c>
      <c r="F921" s="230" t="s">
        <v>671</v>
      </c>
      <c r="G921" s="542" t="s">
        <v>1066</v>
      </c>
      <c r="H921" s="233">
        <v>1581000</v>
      </c>
      <c r="I921" s="234"/>
      <c r="J921" s="234"/>
      <c r="K921" s="233">
        <v>1581000</v>
      </c>
      <c r="L921" s="583" t="s">
        <v>714</v>
      </c>
      <c r="M921" s="620">
        <v>45233</v>
      </c>
      <c r="N921" s="620">
        <v>45233</v>
      </c>
    </row>
    <row r="922" spans="1:14" s="235" customFormat="1" outlineLevel="2">
      <c r="A922" s="230" t="s">
        <v>669</v>
      </c>
      <c r="B922" s="230" t="s">
        <v>40</v>
      </c>
      <c r="C922" s="301" t="s">
        <v>432</v>
      </c>
      <c r="D922" s="230" t="s">
        <v>431</v>
      </c>
      <c r="E922" s="232" t="s">
        <v>695</v>
      </c>
      <c r="F922" s="230" t="s">
        <v>671</v>
      </c>
      <c r="G922" s="542" t="s">
        <v>1067</v>
      </c>
      <c r="H922" s="233">
        <v>1581000</v>
      </c>
      <c r="I922" s="234"/>
      <c r="J922" s="234"/>
      <c r="K922" s="233">
        <v>1581000</v>
      </c>
      <c r="L922" s="583" t="s">
        <v>714</v>
      </c>
      <c r="M922" s="620">
        <v>45263</v>
      </c>
      <c r="N922" s="620">
        <v>45263</v>
      </c>
    </row>
    <row r="923" spans="1:14" s="235" customFormat="1" outlineLevel="2">
      <c r="A923" s="230" t="s">
        <v>669</v>
      </c>
      <c r="B923" s="230" t="s">
        <v>40</v>
      </c>
      <c r="C923" s="301" t="s">
        <v>432</v>
      </c>
      <c r="D923" s="230" t="s">
        <v>431</v>
      </c>
      <c r="E923" s="232" t="s">
        <v>695</v>
      </c>
      <c r="F923" s="230" t="s">
        <v>671</v>
      </c>
      <c r="G923" s="542" t="s">
        <v>1068</v>
      </c>
      <c r="H923" s="233">
        <v>1581000</v>
      </c>
      <c r="I923" s="234"/>
      <c r="J923" s="234"/>
      <c r="K923" s="233">
        <v>1581000</v>
      </c>
      <c r="L923" s="583" t="s">
        <v>714</v>
      </c>
      <c r="M923" s="620">
        <v>45294</v>
      </c>
      <c r="N923" s="620">
        <v>45294</v>
      </c>
    </row>
    <row r="924" spans="1:14" s="235" customFormat="1" outlineLevel="2">
      <c r="A924" s="230" t="s">
        <v>669</v>
      </c>
      <c r="B924" s="230" t="s">
        <v>40</v>
      </c>
      <c r="C924" s="301" t="s">
        <v>432</v>
      </c>
      <c r="D924" s="230" t="s">
        <v>431</v>
      </c>
      <c r="E924" s="232" t="s">
        <v>695</v>
      </c>
      <c r="F924" s="230" t="s">
        <v>671</v>
      </c>
      <c r="G924" s="542" t="s">
        <v>1069</v>
      </c>
      <c r="H924" s="233">
        <v>1581000</v>
      </c>
      <c r="I924" s="234"/>
      <c r="J924" s="234"/>
      <c r="K924" s="233">
        <v>1581000</v>
      </c>
      <c r="L924" s="583" t="s">
        <v>714</v>
      </c>
      <c r="M924" s="620">
        <v>45325</v>
      </c>
      <c r="N924" s="620">
        <v>45325</v>
      </c>
    </row>
    <row r="925" spans="1:14" s="235" customFormat="1" outlineLevel="2">
      <c r="A925" s="230" t="s">
        <v>669</v>
      </c>
      <c r="B925" s="230" t="s">
        <v>40</v>
      </c>
      <c r="C925" s="301" t="s">
        <v>432</v>
      </c>
      <c r="D925" s="230" t="s">
        <v>431</v>
      </c>
      <c r="E925" s="232" t="s">
        <v>695</v>
      </c>
      <c r="F925" s="230" t="s">
        <v>671</v>
      </c>
      <c r="G925" s="542" t="s">
        <v>1070</v>
      </c>
      <c r="H925" s="233">
        <v>1581000</v>
      </c>
      <c r="I925" s="234"/>
      <c r="J925" s="234"/>
      <c r="K925" s="233">
        <v>1581000</v>
      </c>
      <c r="L925" s="583" t="s">
        <v>714</v>
      </c>
      <c r="M925" s="620">
        <v>45354</v>
      </c>
      <c r="N925" s="620">
        <v>45354</v>
      </c>
    </row>
    <row r="926" spans="1:14" s="235" customFormat="1" outlineLevel="2">
      <c r="A926" s="230" t="s">
        <v>669</v>
      </c>
      <c r="B926" s="230" t="s">
        <v>40</v>
      </c>
      <c r="C926" s="301" t="s">
        <v>432</v>
      </c>
      <c r="D926" s="230" t="s">
        <v>431</v>
      </c>
      <c r="E926" s="232" t="s">
        <v>695</v>
      </c>
      <c r="F926" s="230" t="s">
        <v>671</v>
      </c>
      <c r="G926" s="542" t="s">
        <v>1071</v>
      </c>
      <c r="H926" s="233">
        <v>1581000</v>
      </c>
      <c r="I926" s="234"/>
      <c r="J926" s="234"/>
      <c r="K926" s="233">
        <v>1581000</v>
      </c>
      <c r="L926" s="583" t="s">
        <v>714</v>
      </c>
      <c r="M926" s="620">
        <v>45385</v>
      </c>
      <c r="N926" s="620">
        <v>45385</v>
      </c>
    </row>
    <row r="927" spans="1:14" s="235" customFormat="1" outlineLevel="2">
      <c r="A927" s="230" t="s">
        <v>669</v>
      </c>
      <c r="B927" s="230" t="s">
        <v>40</v>
      </c>
      <c r="C927" s="301" t="s">
        <v>432</v>
      </c>
      <c r="D927" s="230" t="s">
        <v>431</v>
      </c>
      <c r="E927" s="232" t="s">
        <v>695</v>
      </c>
      <c r="F927" s="230" t="s">
        <v>671</v>
      </c>
      <c r="G927" s="542" t="s">
        <v>1072</v>
      </c>
      <c r="H927" s="233">
        <v>1581000</v>
      </c>
      <c r="I927" s="234"/>
      <c r="J927" s="234"/>
      <c r="K927" s="233">
        <v>1581000</v>
      </c>
      <c r="L927" s="583" t="s">
        <v>714</v>
      </c>
      <c r="M927" s="620">
        <v>45415</v>
      </c>
      <c r="N927" s="620">
        <v>45415</v>
      </c>
    </row>
    <row r="928" spans="1:14" s="235" customFormat="1" outlineLevel="2">
      <c r="A928" s="230" t="s">
        <v>669</v>
      </c>
      <c r="B928" s="230" t="s">
        <v>40</v>
      </c>
      <c r="C928" s="301" t="s">
        <v>432</v>
      </c>
      <c r="D928" s="230" t="s">
        <v>431</v>
      </c>
      <c r="E928" s="232" t="s">
        <v>695</v>
      </c>
      <c r="F928" s="230" t="s">
        <v>671</v>
      </c>
      <c r="G928" s="542" t="s">
        <v>1073</v>
      </c>
      <c r="H928" s="233">
        <v>1581000</v>
      </c>
      <c r="I928" s="234"/>
      <c r="J928" s="234"/>
      <c r="K928" s="233">
        <v>1581000</v>
      </c>
      <c r="L928" s="583" t="s">
        <v>714</v>
      </c>
      <c r="M928" s="620">
        <v>45447</v>
      </c>
      <c r="N928" s="620">
        <v>45447</v>
      </c>
    </row>
    <row r="929" spans="1:14" s="235" customFormat="1" outlineLevel="2">
      <c r="A929" s="230" t="s">
        <v>669</v>
      </c>
      <c r="B929" s="230" t="s">
        <v>40</v>
      </c>
      <c r="C929" s="301" t="s">
        <v>432</v>
      </c>
      <c r="D929" s="230" t="s">
        <v>431</v>
      </c>
      <c r="E929" s="232" t="s">
        <v>695</v>
      </c>
      <c r="F929" s="230" t="s">
        <v>671</v>
      </c>
      <c r="G929" s="542" t="s">
        <v>1074</v>
      </c>
      <c r="H929" s="233">
        <v>1581000</v>
      </c>
      <c r="I929" s="234"/>
      <c r="J929" s="234"/>
      <c r="K929" s="233">
        <v>1581000</v>
      </c>
      <c r="L929" s="583" t="s">
        <v>714</v>
      </c>
      <c r="M929" s="620">
        <v>45476</v>
      </c>
      <c r="N929" s="620">
        <v>45476</v>
      </c>
    </row>
    <row r="930" spans="1:14" s="235" customFormat="1" outlineLevel="2">
      <c r="A930" s="230" t="s">
        <v>669</v>
      </c>
      <c r="B930" s="230" t="s">
        <v>40</v>
      </c>
      <c r="C930" s="301" t="s">
        <v>432</v>
      </c>
      <c r="D930" s="230" t="s">
        <v>431</v>
      </c>
      <c r="E930" s="232" t="s">
        <v>695</v>
      </c>
      <c r="F930" s="230" t="s">
        <v>671</v>
      </c>
      <c r="G930" s="542" t="s">
        <v>1075</v>
      </c>
      <c r="H930" s="233">
        <v>1581000</v>
      </c>
      <c r="I930" s="234"/>
      <c r="J930" s="234"/>
      <c r="K930" s="233">
        <v>1581000</v>
      </c>
      <c r="L930" s="583" t="s">
        <v>714</v>
      </c>
      <c r="M930" s="620">
        <v>45507</v>
      </c>
      <c r="N930" s="620">
        <v>45507</v>
      </c>
    </row>
    <row r="931" spans="1:14" s="235" customFormat="1" outlineLevel="2">
      <c r="A931" s="230" t="s">
        <v>669</v>
      </c>
      <c r="B931" s="230" t="s">
        <v>40</v>
      </c>
      <c r="C931" s="301" t="s">
        <v>432</v>
      </c>
      <c r="D931" s="230" t="s">
        <v>431</v>
      </c>
      <c r="E931" s="232" t="s">
        <v>695</v>
      </c>
      <c r="F931" s="230" t="s">
        <v>671</v>
      </c>
      <c r="G931" s="542" t="s">
        <v>1076</v>
      </c>
      <c r="H931" s="233">
        <v>1581000</v>
      </c>
      <c r="I931" s="234"/>
      <c r="J931" s="234"/>
      <c r="K931" s="233">
        <v>1581000</v>
      </c>
      <c r="L931" s="583" t="s">
        <v>714</v>
      </c>
      <c r="M931" s="620">
        <v>45538</v>
      </c>
      <c r="N931" s="620">
        <v>45538</v>
      </c>
    </row>
    <row r="932" spans="1:14" s="235" customFormat="1" outlineLevel="2">
      <c r="A932" s="230" t="s">
        <v>669</v>
      </c>
      <c r="B932" s="230" t="s">
        <v>40</v>
      </c>
      <c r="C932" s="301" t="s">
        <v>432</v>
      </c>
      <c r="D932" s="230" t="s">
        <v>431</v>
      </c>
      <c r="E932" s="232" t="s">
        <v>695</v>
      </c>
      <c r="F932" s="230" t="s">
        <v>671</v>
      </c>
      <c r="G932" s="542" t="s">
        <v>1077</v>
      </c>
      <c r="H932" s="233">
        <v>1581000</v>
      </c>
      <c r="I932" s="234"/>
      <c r="J932" s="234"/>
      <c r="K932" s="233">
        <v>1581000</v>
      </c>
      <c r="L932" s="583" t="s">
        <v>714</v>
      </c>
      <c r="M932" s="620">
        <v>45568</v>
      </c>
      <c r="N932" s="620">
        <v>45568</v>
      </c>
    </row>
    <row r="933" spans="1:14" s="235" customFormat="1" outlineLevel="1">
      <c r="A933" s="485"/>
      <c r="B933" s="490" t="s">
        <v>740</v>
      </c>
      <c r="C933" s="486"/>
      <c r="D933" s="485"/>
      <c r="E933" s="485"/>
      <c r="F933" s="485"/>
      <c r="G933" s="531"/>
      <c r="H933" s="487">
        <f>SUBTOTAL(9,H911:H932)</f>
        <v>34893600</v>
      </c>
      <c r="I933" s="488">
        <f>SUBTOTAL(9,I911:I932)</f>
        <v>0</v>
      </c>
      <c r="J933" s="488">
        <f>SUBTOTAL(9,J911:J932)</f>
        <v>0</v>
      </c>
      <c r="K933" s="487">
        <f>SUBTOTAL(9,K911:K932)</f>
        <v>34893600</v>
      </c>
      <c r="L933" s="489"/>
      <c r="M933" s="620"/>
      <c r="N933" s="620"/>
    </row>
    <row r="934" spans="1:14" s="235" customFormat="1">
      <c r="A934" s="485"/>
      <c r="B934" s="490" t="s">
        <v>780</v>
      </c>
      <c r="C934" s="486"/>
      <c r="D934" s="485"/>
      <c r="E934" s="485"/>
      <c r="F934" s="485"/>
      <c r="G934" s="531"/>
      <c r="H934" s="487">
        <f>SUBTOTAL(9,H347:H932)</f>
        <v>5707863531.3899889</v>
      </c>
      <c r="I934" s="488">
        <f>SUBTOTAL(9,I347:I932)</f>
        <v>0</v>
      </c>
      <c r="J934" s="488">
        <f>SUBTOTAL(9,J347:J932)</f>
        <v>0</v>
      </c>
      <c r="K934" s="487">
        <f>SUBTOTAL(9,K347:K932)</f>
        <v>5707863531.3899889</v>
      </c>
      <c r="L934" s="489"/>
      <c r="M934" s="620"/>
      <c r="N934" s="620"/>
    </row>
    <row r="935" spans="1:14">
      <c r="A935" s="179"/>
      <c r="B935" s="179"/>
      <c r="C935" s="186"/>
      <c r="D935" s="179"/>
      <c r="E935" s="180"/>
      <c r="F935" s="179"/>
      <c r="G935" s="532"/>
      <c r="H935" s="181"/>
      <c r="I935" s="182"/>
      <c r="J935" s="182"/>
      <c r="K935" s="183"/>
      <c r="L935" s="192"/>
      <c r="M935" s="563"/>
      <c r="N935" s="563"/>
    </row>
    <row r="936" spans="1:14" s="156" customFormat="1" ht="21.75" customHeight="1">
      <c r="A936" s="428" t="s">
        <v>640</v>
      </c>
      <c r="B936" s="136"/>
      <c r="C936" s="150"/>
      <c r="D936" s="136"/>
      <c r="E936" s="136"/>
      <c r="F936" s="428"/>
      <c r="G936" s="498"/>
      <c r="H936" s="162">
        <f>+H934+H343</f>
        <v>8358883270.6299896</v>
      </c>
      <c r="I936" s="153"/>
      <c r="J936" s="153"/>
      <c r="K936" s="124"/>
      <c r="L936" s="153"/>
      <c r="M936" s="562"/>
      <c r="N936" s="562"/>
    </row>
    <row r="937" spans="1:14">
      <c r="H937" s="187"/>
    </row>
    <row r="938" spans="1:14">
      <c r="E938" s="115" t="s">
        <v>348</v>
      </c>
      <c r="H938" s="187">
        <f>-BalanceOct!H178</f>
        <v>8846965193.1099987</v>
      </c>
    </row>
    <row r="939" spans="1:14">
      <c r="H939" s="187"/>
    </row>
    <row r="940" spans="1:14">
      <c r="H940" s="187">
        <f>+H936-H938</f>
        <v>-488081922.48000908</v>
      </c>
    </row>
    <row r="941" spans="1:14">
      <c r="H941" s="187"/>
    </row>
    <row r="942" spans="1:14">
      <c r="H942" s="187">
        <v>8370142970.6299896</v>
      </c>
      <c r="I942" s="106">
        <v>217475500</v>
      </c>
      <c r="J942" s="106">
        <v>253870500</v>
      </c>
      <c r="K942" s="106">
        <v>8841488970.6299896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B2CBB-230A-4873-B2B4-960E2E82A07F}">
  <sheetPr>
    <tabColor rgb="FF00B0F0"/>
  </sheetPr>
  <dimension ref="B2:J122"/>
  <sheetViews>
    <sheetView zoomScale="90" zoomScaleNormal="90" workbookViewId="0">
      <selection activeCell="D23" sqref="D23"/>
    </sheetView>
  </sheetViews>
  <sheetFormatPr baseColWidth="10" defaultRowHeight="11.5" outlineLevelRow="1"/>
  <cols>
    <col min="1" max="1" width="2.5" style="59" customWidth="1"/>
    <col min="2" max="2" width="37.296875" style="59" customWidth="1"/>
    <col min="3" max="3" width="18.796875" style="59" customWidth="1"/>
    <col min="4" max="4" width="52.5" style="59" customWidth="1"/>
    <col min="5" max="5" width="18.296875" style="59" bestFit="1" customWidth="1"/>
    <col min="6" max="6" width="26" style="59" customWidth="1"/>
    <col min="7" max="7" width="22.69921875" style="59" customWidth="1"/>
    <col min="8" max="8" width="16.5" style="59" customWidth="1"/>
    <col min="9" max="9" width="13.296875" style="59" customWidth="1"/>
    <col min="10" max="10" width="22" style="61" bestFit="1" customWidth="1"/>
    <col min="11" max="191" width="12" style="59"/>
    <col min="192" max="192" width="20.796875" style="59" customWidth="1"/>
    <col min="193" max="193" width="53.19921875" style="59" bestFit="1" customWidth="1"/>
    <col min="194" max="195" width="12" style="59"/>
    <col min="196" max="196" width="26.69921875" style="59" customWidth="1"/>
    <col min="197" max="197" width="12" style="59"/>
    <col min="198" max="198" width="23.5" style="59" bestFit="1" customWidth="1"/>
    <col min="199" max="199" width="27.69921875" style="59" bestFit="1" customWidth="1"/>
    <col min="200" max="203" width="12" style="59"/>
    <col min="204" max="204" width="20.296875" style="59" bestFit="1" customWidth="1"/>
    <col min="205" max="205" width="17.296875" style="59" bestFit="1" customWidth="1"/>
    <col min="206" max="207" width="16.69921875" style="59" bestFit="1" customWidth="1"/>
    <col min="208" max="208" width="16.19921875" style="59" bestFit="1" customWidth="1"/>
    <col min="209" max="209" width="17.69921875" style="59" bestFit="1" customWidth="1"/>
    <col min="210" max="210" width="6.796875" style="59" customWidth="1"/>
    <col min="211" max="211" width="20.5" style="59" bestFit="1" customWidth="1"/>
    <col min="212" max="212" width="20" style="59" bestFit="1" customWidth="1"/>
    <col min="213" max="213" width="17.69921875" style="59" bestFit="1" customWidth="1"/>
    <col min="214" max="214" width="19.69921875" style="59" bestFit="1" customWidth="1"/>
    <col min="215" max="215" width="39.296875" style="59" bestFit="1" customWidth="1"/>
    <col min="216" max="216" width="16.796875" style="59" bestFit="1" customWidth="1"/>
    <col min="217" max="447" width="12" style="59"/>
    <col min="448" max="448" width="20.796875" style="59" customWidth="1"/>
    <col min="449" max="449" width="53.19921875" style="59" bestFit="1" customWidth="1"/>
    <col min="450" max="451" width="12" style="59"/>
    <col min="452" max="452" width="26.69921875" style="59" customWidth="1"/>
    <col min="453" max="453" width="12" style="59"/>
    <col min="454" max="454" width="23.5" style="59" bestFit="1" customWidth="1"/>
    <col min="455" max="455" width="27.69921875" style="59" bestFit="1" customWidth="1"/>
    <col min="456" max="459" width="12" style="59"/>
    <col min="460" max="460" width="20.296875" style="59" bestFit="1" customWidth="1"/>
    <col min="461" max="461" width="17.296875" style="59" bestFit="1" customWidth="1"/>
    <col min="462" max="463" width="16.69921875" style="59" bestFit="1" customWidth="1"/>
    <col min="464" max="464" width="16.19921875" style="59" bestFit="1" customWidth="1"/>
    <col min="465" max="465" width="17.69921875" style="59" bestFit="1" customWidth="1"/>
    <col min="466" max="466" width="6.796875" style="59" customWidth="1"/>
    <col min="467" max="467" width="20.5" style="59" bestFit="1" customWidth="1"/>
    <col min="468" max="468" width="20" style="59" bestFit="1" customWidth="1"/>
    <col min="469" max="469" width="17.69921875" style="59" bestFit="1" customWidth="1"/>
    <col min="470" max="470" width="19.69921875" style="59" bestFit="1" customWidth="1"/>
    <col min="471" max="471" width="39.296875" style="59" bestFit="1" customWidth="1"/>
    <col min="472" max="472" width="16.796875" style="59" bestFit="1" customWidth="1"/>
    <col min="473" max="703" width="12" style="59"/>
    <col min="704" max="704" width="20.796875" style="59" customWidth="1"/>
    <col min="705" max="705" width="53.19921875" style="59" bestFit="1" customWidth="1"/>
    <col min="706" max="707" width="12" style="59"/>
    <col min="708" max="708" width="26.69921875" style="59" customWidth="1"/>
    <col min="709" max="709" width="12" style="59"/>
    <col min="710" max="710" width="23.5" style="59" bestFit="1" customWidth="1"/>
    <col min="711" max="711" width="27.69921875" style="59" bestFit="1" customWidth="1"/>
    <col min="712" max="715" width="12" style="59"/>
    <col min="716" max="716" width="20.296875" style="59" bestFit="1" customWidth="1"/>
    <col min="717" max="717" width="17.296875" style="59" bestFit="1" customWidth="1"/>
    <col min="718" max="719" width="16.69921875" style="59" bestFit="1" customWidth="1"/>
    <col min="720" max="720" width="16.19921875" style="59" bestFit="1" customWidth="1"/>
    <col min="721" max="721" width="17.69921875" style="59" bestFit="1" customWidth="1"/>
    <col min="722" max="722" width="6.796875" style="59" customWidth="1"/>
    <col min="723" max="723" width="20.5" style="59" bestFit="1" customWidth="1"/>
    <col min="724" max="724" width="20" style="59" bestFit="1" customWidth="1"/>
    <col min="725" max="725" width="17.69921875" style="59" bestFit="1" customWidth="1"/>
    <col min="726" max="726" width="19.69921875" style="59" bestFit="1" customWidth="1"/>
    <col min="727" max="727" width="39.296875" style="59" bestFit="1" customWidth="1"/>
    <col min="728" max="728" width="16.796875" style="59" bestFit="1" customWidth="1"/>
    <col min="729" max="959" width="12" style="59"/>
    <col min="960" max="960" width="20.796875" style="59" customWidth="1"/>
    <col min="961" max="961" width="53.19921875" style="59" bestFit="1" customWidth="1"/>
    <col min="962" max="963" width="12" style="59"/>
    <col min="964" max="964" width="26.69921875" style="59" customWidth="1"/>
    <col min="965" max="965" width="12" style="59"/>
    <col min="966" max="966" width="23.5" style="59" bestFit="1" customWidth="1"/>
    <col min="967" max="967" width="27.69921875" style="59" bestFit="1" customWidth="1"/>
    <col min="968" max="971" width="12" style="59"/>
    <col min="972" max="972" width="20.296875" style="59" bestFit="1" customWidth="1"/>
    <col min="973" max="973" width="17.296875" style="59" bestFit="1" customWidth="1"/>
    <col min="974" max="975" width="16.69921875" style="59" bestFit="1" customWidth="1"/>
    <col min="976" max="976" width="16.19921875" style="59" bestFit="1" customWidth="1"/>
    <col min="977" max="977" width="17.69921875" style="59" bestFit="1" customWidth="1"/>
    <col min="978" max="978" width="6.796875" style="59" customWidth="1"/>
    <col min="979" max="979" width="20.5" style="59" bestFit="1" customWidth="1"/>
    <col min="980" max="980" width="20" style="59" bestFit="1" customWidth="1"/>
    <col min="981" max="981" width="17.69921875" style="59" bestFit="1" customWidth="1"/>
    <col min="982" max="982" width="19.69921875" style="59" bestFit="1" customWidth="1"/>
    <col min="983" max="983" width="39.296875" style="59" bestFit="1" customWidth="1"/>
    <col min="984" max="984" width="16.796875" style="59" bestFit="1" customWidth="1"/>
    <col min="985" max="1215" width="12" style="59"/>
    <col min="1216" max="1216" width="20.796875" style="59" customWidth="1"/>
    <col min="1217" max="1217" width="53.19921875" style="59" bestFit="1" customWidth="1"/>
    <col min="1218" max="1219" width="12" style="59"/>
    <col min="1220" max="1220" width="26.69921875" style="59" customWidth="1"/>
    <col min="1221" max="1221" width="12" style="59"/>
    <col min="1222" max="1222" width="23.5" style="59" bestFit="1" customWidth="1"/>
    <col min="1223" max="1223" width="27.69921875" style="59" bestFit="1" customWidth="1"/>
    <col min="1224" max="1227" width="12" style="59"/>
    <col min="1228" max="1228" width="20.296875" style="59" bestFit="1" customWidth="1"/>
    <col min="1229" max="1229" width="17.296875" style="59" bestFit="1" customWidth="1"/>
    <col min="1230" max="1231" width="16.69921875" style="59" bestFit="1" customWidth="1"/>
    <col min="1232" max="1232" width="16.19921875" style="59" bestFit="1" customWidth="1"/>
    <col min="1233" max="1233" width="17.69921875" style="59" bestFit="1" customWidth="1"/>
    <col min="1234" max="1234" width="6.796875" style="59" customWidth="1"/>
    <col min="1235" max="1235" width="20.5" style="59" bestFit="1" customWidth="1"/>
    <col min="1236" max="1236" width="20" style="59" bestFit="1" customWidth="1"/>
    <col min="1237" max="1237" width="17.69921875" style="59" bestFit="1" customWidth="1"/>
    <col min="1238" max="1238" width="19.69921875" style="59" bestFit="1" customWidth="1"/>
    <col min="1239" max="1239" width="39.296875" style="59" bestFit="1" customWidth="1"/>
    <col min="1240" max="1240" width="16.796875" style="59" bestFit="1" customWidth="1"/>
    <col min="1241" max="1471" width="12" style="59"/>
    <col min="1472" max="1472" width="20.796875" style="59" customWidth="1"/>
    <col min="1473" max="1473" width="53.19921875" style="59" bestFit="1" customWidth="1"/>
    <col min="1474" max="1475" width="12" style="59"/>
    <col min="1476" max="1476" width="26.69921875" style="59" customWidth="1"/>
    <col min="1477" max="1477" width="12" style="59"/>
    <col min="1478" max="1478" width="23.5" style="59" bestFit="1" customWidth="1"/>
    <col min="1479" max="1479" width="27.69921875" style="59" bestFit="1" customWidth="1"/>
    <col min="1480" max="1483" width="12" style="59"/>
    <col min="1484" max="1484" width="20.296875" style="59" bestFit="1" customWidth="1"/>
    <col min="1485" max="1485" width="17.296875" style="59" bestFit="1" customWidth="1"/>
    <col min="1486" max="1487" width="16.69921875" style="59" bestFit="1" customWidth="1"/>
    <col min="1488" max="1488" width="16.19921875" style="59" bestFit="1" customWidth="1"/>
    <col min="1489" max="1489" width="17.69921875" style="59" bestFit="1" customWidth="1"/>
    <col min="1490" max="1490" width="6.796875" style="59" customWidth="1"/>
    <col min="1491" max="1491" width="20.5" style="59" bestFit="1" customWidth="1"/>
    <col min="1492" max="1492" width="20" style="59" bestFit="1" customWidth="1"/>
    <col min="1493" max="1493" width="17.69921875" style="59" bestFit="1" customWidth="1"/>
    <col min="1494" max="1494" width="19.69921875" style="59" bestFit="1" customWidth="1"/>
    <col min="1495" max="1495" width="39.296875" style="59" bestFit="1" customWidth="1"/>
    <col min="1496" max="1496" width="16.796875" style="59" bestFit="1" customWidth="1"/>
    <col min="1497" max="1727" width="12" style="59"/>
    <col min="1728" max="1728" width="20.796875" style="59" customWidth="1"/>
    <col min="1729" max="1729" width="53.19921875" style="59" bestFit="1" customWidth="1"/>
    <col min="1730" max="1731" width="12" style="59"/>
    <col min="1732" max="1732" width="26.69921875" style="59" customWidth="1"/>
    <col min="1733" max="1733" width="12" style="59"/>
    <col min="1734" max="1734" width="23.5" style="59" bestFit="1" customWidth="1"/>
    <col min="1735" max="1735" width="27.69921875" style="59" bestFit="1" customWidth="1"/>
    <col min="1736" max="1739" width="12" style="59"/>
    <col min="1740" max="1740" width="20.296875" style="59" bestFit="1" customWidth="1"/>
    <col min="1741" max="1741" width="17.296875" style="59" bestFit="1" customWidth="1"/>
    <col min="1742" max="1743" width="16.69921875" style="59" bestFit="1" customWidth="1"/>
    <col min="1744" max="1744" width="16.19921875" style="59" bestFit="1" customWidth="1"/>
    <col min="1745" max="1745" width="17.69921875" style="59" bestFit="1" customWidth="1"/>
    <col min="1746" max="1746" width="6.796875" style="59" customWidth="1"/>
    <col min="1747" max="1747" width="20.5" style="59" bestFit="1" customWidth="1"/>
    <col min="1748" max="1748" width="20" style="59" bestFit="1" customWidth="1"/>
    <col min="1749" max="1749" width="17.69921875" style="59" bestFit="1" customWidth="1"/>
    <col min="1750" max="1750" width="19.69921875" style="59" bestFit="1" customWidth="1"/>
    <col min="1751" max="1751" width="39.296875" style="59" bestFit="1" customWidth="1"/>
    <col min="1752" max="1752" width="16.796875" style="59" bestFit="1" customWidth="1"/>
    <col min="1753" max="1983" width="12" style="59"/>
    <col min="1984" max="1984" width="20.796875" style="59" customWidth="1"/>
    <col min="1985" max="1985" width="53.19921875" style="59" bestFit="1" customWidth="1"/>
    <col min="1986" max="1987" width="12" style="59"/>
    <col min="1988" max="1988" width="26.69921875" style="59" customWidth="1"/>
    <col min="1989" max="1989" width="12" style="59"/>
    <col min="1990" max="1990" width="23.5" style="59" bestFit="1" customWidth="1"/>
    <col min="1991" max="1991" width="27.69921875" style="59" bestFit="1" customWidth="1"/>
    <col min="1992" max="1995" width="12" style="59"/>
    <col min="1996" max="1996" width="20.296875" style="59" bestFit="1" customWidth="1"/>
    <col min="1997" max="1997" width="17.296875" style="59" bestFit="1" customWidth="1"/>
    <col min="1998" max="1999" width="16.69921875" style="59" bestFit="1" customWidth="1"/>
    <col min="2000" max="2000" width="16.19921875" style="59" bestFit="1" customWidth="1"/>
    <col min="2001" max="2001" width="17.69921875" style="59" bestFit="1" customWidth="1"/>
    <col min="2002" max="2002" width="6.796875" style="59" customWidth="1"/>
    <col min="2003" max="2003" width="20.5" style="59" bestFit="1" customWidth="1"/>
    <col min="2004" max="2004" width="20" style="59" bestFit="1" customWidth="1"/>
    <col min="2005" max="2005" width="17.69921875" style="59" bestFit="1" customWidth="1"/>
    <col min="2006" max="2006" width="19.69921875" style="59" bestFit="1" customWidth="1"/>
    <col min="2007" max="2007" width="39.296875" style="59" bestFit="1" customWidth="1"/>
    <col min="2008" max="2008" width="16.796875" style="59" bestFit="1" customWidth="1"/>
    <col min="2009" max="2239" width="12" style="59"/>
    <col min="2240" max="2240" width="20.796875" style="59" customWidth="1"/>
    <col min="2241" max="2241" width="53.19921875" style="59" bestFit="1" customWidth="1"/>
    <col min="2242" max="2243" width="12" style="59"/>
    <col min="2244" max="2244" width="26.69921875" style="59" customWidth="1"/>
    <col min="2245" max="2245" width="12" style="59"/>
    <col min="2246" max="2246" width="23.5" style="59" bestFit="1" customWidth="1"/>
    <col min="2247" max="2247" width="27.69921875" style="59" bestFit="1" customWidth="1"/>
    <col min="2248" max="2251" width="12" style="59"/>
    <col min="2252" max="2252" width="20.296875" style="59" bestFit="1" customWidth="1"/>
    <col min="2253" max="2253" width="17.296875" style="59" bestFit="1" customWidth="1"/>
    <col min="2254" max="2255" width="16.69921875" style="59" bestFit="1" customWidth="1"/>
    <col min="2256" max="2256" width="16.19921875" style="59" bestFit="1" customWidth="1"/>
    <col min="2257" max="2257" width="17.69921875" style="59" bestFit="1" customWidth="1"/>
    <col min="2258" max="2258" width="6.796875" style="59" customWidth="1"/>
    <col min="2259" max="2259" width="20.5" style="59" bestFit="1" customWidth="1"/>
    <col min="2260" max="2260" width="20" style="59" bestFit="1" customWidth="1"/>
    <col min="2261" max="2261" width="17.69921875" style="59" bestFit="1" customWidth="1"/>
    <col min="2262" max="2262" width="19.69921875" style="59" bestFit="1" customWidth="1"/>
    <col min="2263" max="2263" width="39.296875" style="59" bestFit="1" customWidth="1"/>
    <col min="2264" max="2264" width="16.796875" style="59" bestFit="1" customWidth="1"/>
    <col min="2265" max="2495" width="12" style="59"/>
    <col min="2496" max="2496" width="20.796875" style="59" customWidth="1"/>
    <col min="2497" max="2497" width="53.19921875" style="59" bestFit="1" customWidth="1"/>
    <col min="2498" max="2499" width="12" style="59"/>
    <col min="2500" max="2500" width="26.69921875" style="59" customWidth="1"/>
    <col min="2501" max="2501" width="12" style="59"/>
    <col min="2502" max="2502" width="23.5" style="59" bestFit="1" customWidth="1"/>
    <col min="2503" max="2503" width="27.69921875" style="59" bestFit="1" customWidth="1"/>
    <col min="2504" max="2507" width="12" style="59"/>
    <col min="2508" max="2508" width="20.296875" style="59" bestFit="1" customWidth="1"/>
    <col min="2509" max="2509" width="17.296875" style="59" bestFit="1" customWidth="1"/>
    <col min="2510" max="2511" width="16.69921875" style="59" bestFit="1" customWidth="1"/>
    <col min="2512" max="2512" width="16.19921875" style="59" bestFit="1" customWidth="1"/>
    <col min="2513" max="2513" width="17.69921875" style="59" bestFit="1" customWidth="1"/>
    <col min="2514" max="2514" width="6.796875" style="59" customWidth="1"/>
    <col min="2515" max="2515" width="20.5" style="59" bestFit="1" customWidth="1"/>
    <col min="2516" max="2516" width="20" style="59" bestFit="1" customWidth="1"/>
    <col min="2517" max="2517" width="17.69921875" style="59" bestFit="1" customWidth="1"/>
    <col min="2518" max="2518" width="19.69921875" style="59" bestFit="1" customWidth="1"/>
    <col min="2519" max="2519" width="39.296875" style="59" bestFit="1" customWidth="1"/>
    <col min="2520" max="2520" width="16.796875" style="59" bestFit="1" customWidth="1"/>
    <col min="2521" max="2751" width="12" style="59"/>
    <col min="2752" max="2752" width="20.796875" style="59" customWidth="1"/>
    <col min="2753" max="2753" width="53.19921875" style="59" bestFit="1" customWidth="1"/>
    <col min="2754" max="2755" width="12" style="59"/>
    <col min="2756" max="2756" width="26.69921875" style="59" customWidth="1"/>
    <col min="2757" max="2757" width="12" style="59"/>
    <col min="2758" max="2758" width="23.5" style="59" bestFit="1" customWidth="1"/>
    <col min="2759" max="2759" width="27.69921875" style="59" bestFit="1" customWidth="1"/>
    <col min="2760" max="2763" width="12" style="59"/>
    <col min="2764" max="2764" width="20.296875" style="59" bestFit="1" customWidth="1"/>
    <col min="2765" max="2765" width="17.296875" style="59" bestFit="1" customWidth="1"/>
    <col min="2766" max="2767" width="16.69921875" style="59" bestFit="1" customWidth="1"/>
    <col min="2768" max="2768" width="16.19921875" style="59" bestFit="1" customWidth="1"/>
    <col min="2769" max="2769" width="17.69921875" style="59" bestFit="1" customWidth="1"/>
    <col min="2770" max="2770" width="6.796875" style="59" customWidth="1"/>
    <col min="2771" max="2771" width="20.5" style="59" bestFit="1" customWidth="1"/>
    <col min="2772" max="2772" width="20" style="59" bestFit="1" customWidth="1"/>
    <col min="2773" max="2773" width="17.69921875" style="59" bestFit="1" customWidth="1"/>
    <col min="2774" max="2774" width="19.69921875" style="59" bestFit="1" customWidth="1"/>
    <col min="2775" max="2775" width="39.296875" style="59" bestFit="1" customWidth="1"/>
    <col min="2776" max="2776" width="16.796875" style="59" bestFit="1" customWidth="1"/>
    <col min="2777" max="3007" width="12" style="59"/>
    <col min="3008" max="3008" width="20.796875" style="59" customWidth="1"/>
    <col min="3009" max="3009" width="53.19921875" style="59" bestFit="1" customWidth="1"/>
    <col min="3010" max="3011" width="12" style="59"/>
    <col min="3012" max="3012" width="26.69921875" style="59" customWidth="1"/>
    <col min="3013" max="3013" width="12" style="59"/>
    <col min="3014" max="3014" width="23.5" style="59" bestFit="1" customWidth="1"/>
    <col min="3015" max="3015" width="27.69921875" style="59" bestFit="1" customWidth="1"/>
    <col min="3016" max="3019" width="12" style="59"/>
    <col min="3020" max="3020" width="20.296875" style="59" bestFit="1" customWidth="1"/>
    <col min="3021" max="3021" width="17.296875" style="59" bestFit="1" customWidth="1"/>
    <col min="3022" max="3023" width="16.69921875" style="59" bestFit="1" customWidth="1"/>
    <col min="3024" max="3024" width="16.19921875" style="59" bestFit="1" customWidth="1"/>
    <col min="3025" max="3025" width="17.69921875" style="59" bestFit="1" customWidth="1"/>
    <col min="3026" max="3026" width="6.796875" style="59" customWidth="1"/>
    <col min="3027" max="3027" width="20.5" style="59" bestFit="1" customWidth="1"/>
    <col min="3028" max="3028" width="20" style="59" bestFit="1" customWidth="1"/>
    <col min="3029" max="3029" width="17.69921875" style="59" bestFit="1" customWidth="1"/>
    <col min="3030" max="3030" width="19.69921875" style="59" bestFit="1" customWidth="1"/>
    <col min="3031" max="3031" width="39.296875" style="59" bestFit="1" customWidth="1"/>
    <col min="3032" max="3032" width="16.796875" style="59" bestFit="1" customWidth="1"/>
    <col min="3033" max="3263" width="12" style="59"/>
    <col min="3264" max="3264" width="20.796875" style="59" customWidth="1"/>
    <col min="3265" max="3265" width="53.19921875" style="59" bestFit="1" customWidth="1"/>
    <col min="3266" max="3267" width="12" style="59"/>
    <col min="3268" max="3268" width="26.69921875" style="59" customWidth="1"/>
    <col min="3269" max="3269" width="12" style="59"/>
    <col min="3270" max="3270" width="23.5" style="59" bestFit="1" customWidth="1"/>
    <col min="3271" max="3271" width="27.69921875" style="59" bestFit="1" customWidth="1"/>
    <col min="3272" max="3275" width="12" style="59"/>
    <col min="3276" max="3276" width="20.296875" style="59" bestFit="1" customWidth="1"/>
    <col min="3277" max="3277" width="17.296875" style="59" bestFit="1" customWidth="1"/>
    <col min="3278" max="3279" width="16.69921875" style="59" bestFit="1" customWidth="1"/>
    <col min="3280" max="3280" width="16.19921875" style="59" bestFit="1" customWidth="1"/>
    <col min="3281" max="3281" width="17.69921875" style="59" bestFit="1" customWidth="1"/>
    <col min="3282" max="3282" width="6.796875" style="59" customWidth="1"/>
    <col min="3283" max="3283" width="20.5" style="59" bestFit="1" customWidth="1"/>
    <col min="3284" max="3284" width="20" style="59" bestFit="1" customWidth="1"/>
    <col min="3285" max="3285" width="17.69921875" style="59" bestFit="1" customWidth="1"/>
    <col min="3286" max="3286" width="19.69921875" style="59" bestFit="1" customWidth="1"/>
    <col min="3287" max="3287" width="39.296875" style="59" bestFit="1" customWidth="1"/>
    <col min="3288" max="3288" width="16.796875" style="59" bestFit="1" customWidth="1"/>
    <col min="3289" max="3519" width="12" style="59"/>
    <col min="3520" max="3520" width="20.796875" style="59" customWidth="1"/>
    <col min="3521" max="3521" width="53.19921875" style="59" bestFit="1" customWidth="1"/>
    <col min="3522" max="3523" width="12" style="59"/>
    <col min="3524" max="3524" width="26.69921875" style="59" customWidth="1"/>
    <col min="3525" max="3525" width="12" style="59"/>
    <col min="3526" max="3526" width="23.5" style="59" bestFit="1" customWidth="1"/>
    <col min="3527" max="3527" width="27.69921875" style="59" bestFit="1" customWidth="1"/>
    <col min="3528" max="3531" width="12" style="59"/>
    <col min="3532" max="3532" width="20.296875" style="59" bestFit="1" customWidth="1"/>
    <col min="3533" max="3533" width="17.296875" style="59" bestFit="1" customWidth="1"/>
    <col min="3534" max="3535" width="16.69921875" style="59" bestFit="1" customWidth="1"/>
    <col min="3536" max="3536" width="16.19921875" style="59" bestFit="1" customWidth="1"/>
    <col min="3537" max="3537" width="17.69921875" style="59" bestFit="1" customWidth="1"/>
    <col min="3538" max="3538" width="6.796875" style="59" customWidth="1"/>
    <col min="3539" max="3539" width="20.5" style="59" bestFit="1" customWidth="1"/>
    <col min="3540" max="3540" width="20" style="59" bestFit="1" customWidth="1"/>
    <col min="3541" max="3541" width="17.69921875" style="59" bestFit="1" customWidth="1"/>
    <col min="3542" max="3542" width="19.69921875" style="59" bestFit="1" customWidth="1"/>
    <col min="3543" max="3543" width="39.296875" style="59" bestFit="1" customWidth="1"/>
    <col min="3544" max="3544" width="16.796875" style="59" bestFit="1" customWidth="1"/>
    <col min="3545" max="3775" width="12" style="59"/>
    <col min="3776" max="3776" width="20.796875" style="59" customWidth="1"/>
    <col min="3777" max="3777" width="53.19921875" style="59" bestFit="1" customWidth="1"/>
    <col min="3778" max="3779" width="12" style="59"/>
    <col min="3780" max="3780" width="26.69921875" style="59" customWidth="1"/>
    <col min="3781" max="3781" width="12" style="59"/>
    <col min="3782" max="3782" width="23.5" style="59" bestFit="1" customWidth="1"/>
    <col min="3783" max="3783" width="27.69921875" style="59" bestFit="1" customWidth="1"/>
    <col min="3784" max="3787" width="12" style="59"/>
    <col min="3788" max="3788" width="20.296875" style="59" bestFit="1" customWidth="1"/>
    <col min="3789" max="3789" width="17.296875" style="59" bestFit="1" customWidth="1"/>
    <col min="3790" max="3791" width="16.69921875" style="59" bestFit="1" customWidth="1"/>
    <col min="3792" max="3792" width="16.19921875" style="59" bestFit="1" customWidth="1"/>
    <col min="3793" max="3793" width="17.69921875" style="59" bestFit="1" customWidth="1"/>
    <col min="3794" max="3794" width="6.796875" style="59" customWidth="1"/>
    <col min="3795" max="3795" width="20.5" style="59" bestFit="1" customWidth="1"/>
    <col min="3796" max="3796" width="20" style="59" bestFit="1" customWidth="1"/>
    <col min="3797" max="3797" width="17.69921875" style="59" bestFit="1" customWidth="1"/>
    <col min="3798" max="3798" width="19.69921875" style="59" bestFit="1" customWidth="1"/>
    <col min="3799" max="3799" width="39.296875" style="59" bestFit="1" customWidth="1"/>
    <col min="3800" max="3800" width="16.796875" style="59" bestFit="1" customWidth="1"/>
    <col min="3801" max="4031" width="12" style="59"/>
    <col min="4032" max="4032" width="20.796875" style="59" customWidth="1"/>
    <col min="4033" max="4033" width="53.19921875" style="59" bestFit="1" customWidth="1"/>
    <col min="4034" max="4035" width="12" style="59"/>
    <col min="4036" max="4036" width="26.69921875" style="59" customWidth="1"/>
    <col min="4037" max="4037" width="12" style="59"/>
    <col min="4038" max="4038" width="23.5" style="59" bestFit="1" customWidth="1"/>
    <col min="4039" max="4039" width="27.69921875" style="59" bestFit="1" customWidth="1"/>
    <col min="4040" max="4043" width="12" style="59"/>
    <col min="4044" max="4044" width="20.296875" style="59" bestFit="1" customWidth="1"/>
    <col min="4045" max="4045" width="17.296875" style="59" bestFit="1" customWidth="1"/>
    <col min="4046" max="4047" width="16.69921875" style="59" bestFit="1" customWidth="1"/>
    <col min="4048" max="4048" width="16.19921875" style="59" bestFit="1" customWidth="1"/>
    <col min="4049" max="4049" width="17.69921875" style="59" bestFit="1" customWidth="1"/>
    <col min="4050" max="4050" width="6.796875" style="59" customWidth="1"/>
    <col min="4051" max="4051" width="20.5" style="59" bestFit="1" customWidth="1"/>
    <col min="4052" max="4052" width="20" style="59" bestFit="1" customWidth="1"/>
    <col min="4053" max="4053" width="17.69921875" style="59" bestFit="1" customWidth="1"/>
    <col min="4054" max="4054" width="19.69921875" style="59" bestFit="1" customWidth="1"/>
    <col min="4055" max="4055" width="39.296875" style="59" bestFit="1" customWidth="1"/>
    <col min="4056" max="4056" width="16.796875" style="59" bestFit="1" customWidth="1"/>
    <col min="4057" max="4287" width="12" style="59"/>
    <col min="4288" max="4288" width="20.796875" style="59" customWidth="1"/>
    <col min="4289" max="4289" width="53.19921875" style="59" bestFit="1" customWidth="1"/>
    <col min="4290" max="4291" width="12" style="59"/>
    <col min="4292" max="4292" width="26.69921875" style="59" customWidth="1"/>
    <col min="4293" max="4293" width="12" style="59"/>
    <col min="4294" max="4294" width="23.5" style="59" bestFit="1" customWidth="1"/>
    <col min="4295" max="4295" width="27.69921875" style="59" bestFit="1" customWidth="1"/>
    <col min="4296" max="4299" width="12" style="59"/>
    <col min="4300" max="4300" width="20.296875" style="59" bestFit="1" customWidth="1"/>
    <col min="4301" max="4301" width="17.296875" style="59" bestFit="1" customWidth="1"/>
    <col min="4302" max="4303" width="16.69921875" style="59" bestFit="1" customWidth="1"/>
    <col min="4304" max="4304" width="16.19921875" style="59" bestFit="1" customWidth="1"/>
    <col min="4305" max="4305" width="17.69921875" style="59" bestFit="1" customWidth="1"/>
    <col min="4306" max="4306" width="6.796875" style="59" customWidth="1"/>
    <col min="4307" max="4307" width="20.5" style="59" bestFit="1" customWidth="1"/>
    <col min="4308" max="4308" width="20" style="59" bestFit="1" customWidth="1"/>
    <col min="4309" max="4309" width="17.69921875" style="59" bestFit="1" customWidth="1"/>
    <col min="4310" max="4310" width="19.69921875" style="59" bestFit="1" customWidth="1"/>
    <col min="4311" max="4311" width="39.296875" style="59" bestFit="1" customWidth="1"/>
    <col min="4312" max="4312" width="16.796875" style="59" bestFit="1" customWidth="1"/>
    <col min="4313" max="4543" width="12" style="59"/>
    <col min="4544" max="4544" width="20.796875" style="59" customWidth="1"/>
    <col min="4545" max="4545" width="53.19921875" style="59" bestFit="1" customWidth="1"/>
    <col min="4546" max="4547" width="12" style="59"/>
    <col min="4548" max="4548" width="26.69921875" style="59" customWidth="1"/>
    <col min="4549" max="4549" width="12" style="59"/>
    <col min="4550" max="4550" width="23.5" style="59" bestFit="1" customWidth="1"/>
    <col min="4551" max="4551" width="27.69921875" style="59" bestFit="1" customWidth="1"/>
    <col min="4552" max="4555" width="12" style="59"/>
    <col min="4556" max="4556" width="20.296875" style="59" bestFit="1" customWidth="1"/>
    <col min="4557" max="4557" width="17.296875" style="59" bestFit="1" customWidth="1"/>
    <col min="4558" max="4559" width="16.69921875" style="59" bestFit="1" customWidth="1"/>
    <col min="4560" max="4560" width="16.19921875" style="59" bestFit="1" customWidth="1"/>
    <col min="4561" max="4561" width="17.69921875" style="59" bestFit="1" customWidth="1"/>
    <col min="4562" max="4562" width="6.796875" style="59" customWidth="1"/>
    <col min="4563" max="4563" width="20.5" style="59" bestFit="1" customWidth="1"/>
    <col min="4564" max="4564" width="20" style="59" bestFit="1" customWidth="1"/>
    <col min="4565" max="4565" width="17.69921875" style="59" bestFit="1" customWidth="1"/>
    <col min="4566" max="4566" width="19.69921875" style="59" bestFit="1" customWidth="1"/>
    <col min="4567" max="4567" width="39.296875" style="59" bestFit="1" customWidth="1"/>
    <col min="4568" max="4568" width="16.796875" style="59" bestFit="1" customWidth="1"/>
    <col min="4569" max="4799" width="12" style="59"/>
    <col min="4800" max="4800" width="20.796875" style="59" customWidth="1"/>
    <col min="4801" max="4801" width="53.19921875" style="59" bestFit="1" customWidth="1"/>
    <col min="4802" max="4803" width="12" style="59"/>
    <col min="4804" max="4804" width="26.69921875" style="59" customWidth="1"/>
    <col min="4805" max="4805" width="12" style="59"/>
    <col min="4806" max="4806" width="23.5" style="59" bestFit="1" customWidth="1"/>
    <col min="4807" max="4807" width="27.69921875" style="59" bestFit="1" customWidth="1"/>
    <col min="4808" max="4811" width="12" style="59"/>
    <col min="4812" max="4812" width="20.296875" style="59" bestFit="1" customWidth="1"/>
    <col min="4813" max="4813" width="17.296875" style="59" bestFit="1" customWidth="1"/>
    <col min="4814" max="4815" width="16.69921875" style="59" bestFit="1" customWidth="1"/>
    <col min="4816" max="4816" width="16.19921875" style="59" bestFit="1" customWidth="1"/>
    <col min="4817" max="4817" width="17.69921875" style="59" bestFit="1" customWidth="1"/>
    <col min="4818" max="4818" width="6.796875" style="59" customWidth="1"/>
    <col min="4819" max="4819" width="20.5" style="59" bestFit="1" customWidth="1"/>
    <col min="4820" max="4820" width="20" style="59" bestFit="1" customWidth="1"/>
    <col min="4821" max="4821" width="17.69921875" style="59" bestFit="1" customWidth="1"/>
    <col min="4822" max="4822" width="19.69921875" style="59" bestFit="1" customWidth="1"/>
    <col min="4823" max="4823" width="39.296875" style="59" bestFit="1" customWidth="1"/>
    <col min="4824" max="4824" width="16.796875" style="59" bestFit="1" customWidth="1"/>
    <col min="4825" max="5055" width="12" style="59"/>
    <col min="5056" max="5056" width="20.796875" style="59" customWidth="1"/>
    <col min="5057" max="5057" width="53.19921875" style="59" bestFit="1" customWidth="1"/>
    <col min="5058" max="5059" width="12" style="59"/>
    <col min="5060" max="5060" width="26.69921875" style="59" customWidth="1"/>
    <col min="5061" max="5061" width="12" style="59"/>
    <col min="5062" max="5062" width="23.5" style="59" bestFit="1" customWidth="1"/>
    <col min="5063" max="5063" width="27.69921875" style="59" bestFit="1" customWidth="1"/>
    <col min="5064" max="5067" width="12" style="59"/>
    <col min="5068" max="5068" width="20.296875" style="59" bestFit="1" customWidth="1"/>
    <col min="5069" max="5069" width="17.296875" style="59" bestFit="1" customWidth="1"/>
    <col min="5070" max="5071" width="16.69921875" style="59" bestFit="1" customWidth="1"/>
    <col min="5072" max="5072" width="16.19921875" style="59" bestFit="1" customWidth="1"/>
    <col min="5073" max="5073" width="17.69921875" style="59" bestFit="1" customWidth="1"/>
    <col min="5074" max="5074" width="6.796875" style="59" customWidth="1"/>
    <col min="5075" max="5075" width="20.5" style="59" bestFit="1" customWidth="1"/>
    <col min="5076" max="5076" width="20" style="59" bestFit="1" customWidth="1"/>
    <col min="5077" max="5077" width="17.69921875" style="59" bestFit="1" customWidth="1"/>
    <col min="5078" max="5078" width="19.69921875" style="59" bestFit="1" customWidth="1"/>
    <col min="5079" max="5079" width="39.296875" style="59" bestFit="1" customWidth="1"/>
    <col min="5080" max="5080" width="16.796875" style="59" bestFit="1" customWidth="1"/>
    <col min="5081" max="5311" width="12" style="59"/>
    <col min="5312" max="5312" width="20.796875" style="59" customWidth="1"/>
    <col min="5313" max="5313" width="53.19921875" style="59" bestFit="1" customWidth="1"/>
    <col min="5314" max="5315" width="12" style="59"/>
    <col min="5316" max="5316" width="26.69921875" style="59" customWidth="1"/>
    <col min="5317" max="5317" width="12" style="59"/>
    <col min="5318" max="5318" width="23.5" style="59" bestFit="1" customWidth="1"/>
    <col min="5319" max="5319" width="27.69921875" style="59" bestFit="1" customWidth="1"/>
    <col min="5320" max="5323" width="12" style="59"/>
    <col min="5324" max="5324" width="20.296875" style="59" bestFit="1" customWidth="1"/>
    <col min="5325" max="5325" width="17.296875" style="59" bestFit="1" customWidth="1"/>
    <col min="5326" max="5327" width="16.69921875" style="59" bestFit="1" customWidth="1"/>
    <col min="5328" max="5328" width="16.19921875" style="59" bestFit="1" customWidth="1"/>
    <col min="5329" max="5329" width="17.69921875" style="59" bestFit="1" customWidth="1"/>
    <col min="5330" max="5330" width="6.796875" style="59" customWidth="1"/>
    <col min="5331" max="5331" width="20.5" style="59" bestFit="1" customWidth="1"/>
    <col min="5332" max="5332" width="20" style="59" bestFit="1" customWidth="1"/>
    <col min="5333" max="5333" width="17.69921875" style="59" bestFit="1" customWidth="1"/>
    <col min="5334" max="5334" width="19.69921875" style="59" bestFit="1" customWidth="1"/>
    <col min="5335" max="5335" width="39.296875" style="59" bestFit="1" customWidth="1"/>
    <col min="5336" max="5336" width="16.796875" style="59" bestFit="1" customWidth="1"/>
    <col min="5337" max="5567" width="12" style="59"/>
    <col min="5568" max="5568" width="20.796875" style="59" customWidth="1"/>
    <col min="5569" max="5569" width="53.19921875" style="59" bestFit="1" customWidth="1"/>
    <col min="5570" max="5571" width="12" style="59"/>
    <col min="5572" max="5572" width="26.69921875" style="59" customWidth="1"/>
    <col min="5573" max="5573" width="12" style="59"/>
    <col min="5574" max="5574" width="23.5" style="59" bestFit="1" customWidth="1"/>
    <col min="5575" max="5575" width="27.69921875" style="59" bestFit="1" customWidth="1"/>
    <col min="5576" max="5579" width="12" style="59"/>
    <col min="5580" max="5580" width="20.296875" style="59" bestFit="1" customWidth="1"/>
    <col min="5581" max="5581" width="17.296875" style="59" bestFit="1" customWidth="1"/>
    <col min="5582" max="5583" width="16.69921875" style="59" bestFit="1" customWidth="1"/>
    <col min="5584" max="5584" width="16.19921875" style="59" bestFit="1" customWidth="1"/>
    <col min="5585" max="5585" width="17.69921875" style="59" bestFit="1" customWidth="1"/>
    <col min="5586" max="5586" width="6.796875" style="59" customWidth="1"/>
    <col min="5587" max="5587" width="20.5" style="59" bestFit="1" customWidth="1"/>
    <col min="5588" max="5588" width="20" style="59" bestFit="1" customWidth="1"/>
    <col min="5589" max="5589" width="17.69921875" style="59" bestFit="1" customWidth="1"/>
    <col min="5590" max="5590" width="19.69921875" style="59" bestFit="1" customWidth="1"/>
    <col min="5591" max="5591" width="39.296875" style="59" bestFit="1" customWidth="1"/>
    <col min="5592" max="5592" width="16.796875" style="59" bestFit="1" customWidth="1"/>
    <col min="5593" max="5823" width="12" style="59"/>
    <col min="5824" max="5824" width="20.796875" style="59" customWidth="1"/>
    <col min="5825" max="5825" width="53.19921875" style="59" bestFit="1" customWidth="1"/>
    <col min="5826" max="5827" width="12" style="59"/>
    <col min="5828" max="5828" width="26.69921875" style="59" customWidth="1"/>
    <col min="5829" max="5829" width="12" style="59"/>
    <col min="5830" max="5830" width="23.5" style="59" bestFit="1" customWidth="1"/>
    <col min="5831" max="5831" width="27.69921875" style="59" bestFit="1" customWidth="1"/>
    <col min="5832" max="5835" width="12" style="59"/>
    <col min="5836" max="5836" width="20.296875" style="59" bestFit="1" customWidth="1"/>
    <col min="5837" max="5837" width="17.296875" style="59" bestFit="1" customWidth="1"/>
    <col min="5838" max="5839" width="16.69921875" style="59" bestFit="1" customWidth="1"/>
    <col min="5840" max="5840" width="16.19921875" style="59" bestFit="1" customWidth="1"/>
    <col min="5841" max="5841" width="17.69921875" style="59" bestFit="1" customWidth="1"/>
    <col min="5842" max="5842" width="6.796875" style="59" customWidth="1"/>
    <col min="5843" max="5843" width="20.5" style="59" bestFit="1" customWidth="1"/>
    <col min="5844" max="5844" width="20" style="59" bestFit="1" customWidth="1"/>
    <col min="5845" max="5845" width="17.69921875" style="59" bestFit="1" customWidth="1"/>
    <col min="5846" max="5846" width="19.69921875" style="59" bestFit="1" customWidth="1"/>
    <col min="5847" max="5847" width="39.296875" style="59" bestFit="1" customWidth="1"/>
    <col min="5848" max="5848" width="16.796875" style="59" bestFit="1" customWidth="1"/>
    <col min="5849" max="6079" width="12" style="59"/>
    <col min="6080" max="6080" width="20.796875" style="59" customWidth="1"/>
    <col min="6081" max="6081" width="53.19921875" style="59" bestFit="1" customWidth="1"/>
    <col min="6082" max="6083" width="12" style="59"/>
    <col min="6084" max="6084" width="26.69921875" style="59" customWidth="1"/>
    <col min="6085" max="6085" width="12" style="59"/>
    <col min="6086" max="6086" width="23.5" style="59" bestFit="1" customWidth="1"/>
    <col min="6087" max="6087" width="27.69921875" style="59" bestFit="1" customWidth="1"/>
    <col min="6088" max="6091" width="12" style="59"/>
    <col min="6092" max="6092" width="20.296875" style="59" bestFit="1" customWidth="1"/>
    <col min="6093" max="6093" width="17.296875" style="59" bestFit="1" customWidth="1"/>
    <col min="6094" max="6095" width="16.69921875" style="59" bestFit="1" customWidth="1"/>
    <col min="6096" max="6096" width="16.19921875" style="59" bestFit="1" customWidth="1"/>
    <col min="6097" max="6097" width="17.69921875" style="59" bestFit="1" customWidth="1"/>
    <col min="6098" max="6098" width="6.796875" style="59" customWidth="1"/>
    <col min="6099" max="6099" width="20.5" style="59" bestFit="1" customWidth="1"/>
    <col min="6100" max="6100" width="20" style="59" bestFit="1" customWidth="1"/>
    <col min="6101" max="6101" width="17.69921875" style="59" bestFit="1" customWidth="1"/>
    <col min="6102" max="6102" width="19.69921875" style="59" bestFit="1" customWidth="1"/>
    <col min="6103" max="6103" width="39.296875" style="59" bestFit="1" customWidth="1"/>
    <col min="6104" max="6104" width="16.796875" style="59" bestFit="1" customWidth="1"/>
    <col min="6105" max="6335" width="12" style="59"/>
    <col min="6336" max="6336" width="20.796875" style="59" customWidth="1"/>
    <col min="6337" max="6337" width="53.19921875" style="59" bestFit="1" customWidth="1"/>
    <col min="6338" max="6339" width="12" style="59"/>
    <col min="6340" max="6340" width="26.69921875" style="59" customWidth="1"/>
    <col min="6341" max="6341" width="12" style="59"/>
    <col min="6342" max="6342" width="23.5" style="59" bestFit="1" customWidth="1"/>
    <col min="6343" max="6343" width="27.69921875" style="59" bestFit="1" customWidth="1"/>
    <col min="6344" max="6347" width="12" style="59"/>
    <col min="6348" max="6348" width="20.296875" style="59" bestFit="1" customWidth="1"/>
    <col min="6349" max="6349" width="17.296875" style="59" bestFit="1" customWidth="1"/>
    <col min="6350" max="6351" width="16.69921875" style="59" bestFit="1" customWidth="1"/>
    <col min="6352" max="6352" width="16.19921875" style="59" bestFit="1" customWidth="1"/>
    <col min="6353" max="6353" width="17.69921875" style="59" bestFit="1" customWidth="1"/>
    <col min="6354" max="6354" width="6.796875" style="59" customWidth="1"/>
    <col min="6355" max="6355" width="20.5" style="59" bestFit="1" customWidth="1"/>
    <col min="6356" max="6356" width="20" style="59" bestFit="1" customWidth="1"/>
    <col min="6357" max="6357" width="17.69921875" style="59" bestFit="1" customWidth="1"/>
    <col min="6358" max="6358" width="19.69921875" style="59" bestFit="1" customWidth="1"/>
    <col min="6359" max="6359" width="39.296875" style="59" bestFit="1" customWidth="1"/>
    <col min="6360" max="6360" width="16.796875" style="59" bestFit="1" customWidth="1"/>
    <col min="6361" max="6591" width="12" style="59"/>
    <col min="6592" max="6592" width="20.796875" style="59" customWidth="1"/>
    <col min="6593" max="6593" width="53.19921875" style="59" bestFit="1" customWidth="1"/>
    <col min="6594" max="6595" width="12" style="59"/>
    <col min="6596" max="6596" width="26.69921875" style="59" customWidth="1"/>
    <col min="6597" max="6597" width="12" style="59"/>
    <col min="6598" max="6598" width="23.5" style="59" bestFit="1" customWidth="1"/>
    <col min="6599" max="6599" width="27.69921875" style="59" bestFit="1" customWidth="1"/>
    <col min="6600" max="6603" width="12" style="59"/>
    <col min="6604" max="6604" width="20.296875" style="59" bestFit="1" customWidth="1"/>
    <col min="6605" max="6605" width="17.296875" style="59" bestFit="1" customWidth="1"/>
    <col min="6606" max="6607" width="16.69921875" style="59" bestFit="1" customWidth="1"/>
    <col min="6608" max="6608" width="16.19921875" style="59" bestFit="1" customWidth="1"/>
    <col min="6609" max="6609" width="17.69921875" style="59" bestFit="1" customWidth="1"/>
    <col min="6610" max="6610" width="6.796875" style="59" customWidth="1"/>
    <col min="6611" max="6611" width="20.5" style="59" bestFit="1" customWidth="1"/>
    <col min="6612" max="6612" width="20" style="59" bestFit="1" customWidth="1"/>
    <col min="6613" max="6613" width="17.69921875" style="59" bestFit="1" customWidth="1"/>
    <col min="6614" max="6614" width="19.69921875" style="59" bestFit="1" customWidth="1"/>
    <col min="6615" max="6615" width="39.296875" style="59" bestFit="1" customWidth="1"/>
    <col min="6616" max="6616" width="16.796875" style="59" bestFit="1" customWidth="1"/>
    <col min="6617" max="6847" width="12" style="59"/>
    <col min="6848" max="6848" width="20.796875" style="59" customWidth="1"/>
    <col min="6849" max="6849" width="53.19921875" style="59" bestFit="1" customWidth="1"/>
    <col min="6850" max="6851" width="12" style="59"/>
    <col min="6852" max="6852" width="26.69921875" style="59" customWidth="1"/>
    <col min="6853" max="6853" width="12" style="59"/>
    <col min="6854" max="6854" width="23.5" style="59" bestFit="1" customWidth="1"/>
    <col min="6855" max="6855" width="27.69921875" style="59" bestFit="1" customWidth="1"/>
    <col min="6856" max="6859" width="12" style="59"/>
    <col min="6860" max="6860" width="20.296875" style="59" bestFit="1" customWidth="1"/>
    <col min="6861" max="6861" width="17.296875" style="59" bestFit="1" customWidth="1"/>
    <col min="6862" max="6863" width="16.69921875" style="59" bestFit="1" customWidth="1"/>
    <col min="6864" max="6864" width="16.19921875" style="59" bestFit="1" customWidth="1"/>
    <col min="6865" max="6865" width="17.69921875" style="59" bestFit="1" customWidth="1"/>
    <col min="6866" max="6866" width="6.796875" style="59" customWidth="1"/>
    <col min="6867" max="6867" width="20.5" style="59" bestFit="1" customWidth="1"/>
    <col min="6868" max="6868" width="20" style="59" bestFit="1" customWidth="1"/>
    <col min="6869" max="6869" width="17.69921875" style="59" bestFit="1" customWidth="1"/>
    <col min="6870" max="6870" width="19.69921875" style="59" bestFit="1" customWidth="1"/>
    <col min="6871" max="6871" width="39.296875" style="59" bestFit="1" customWidth="1"/>
    <col min="6872" max="6872" width="16.796875" style="59" bestFit="1" customWidth="1"/>
    <col min="6873" max="7103" width="12" style="59"/>
    <col min="7104" max="7104" width="20.796875" style="59" customWidth="1"/>
    <col min="7105" max="7105" width="53.19921875" style="59" bestFit="1" customWidth="1"/>
    <col min="7106" max="7107" width="12" style="59"/>
    <col min="7108" max="7108" width="26.69921875" style="59" customWidth="1"/>
    <col min="7109" max="7109" width="12" style="59"/>
    <col min="7110" max="7110" width="23.5" style="59" bestFit="1" customWidth="1"/>
    <col min="7111" max="7111" width="27.69921875" style="59" bestFit="1" customWidth="1"/>
    <col min="7112" max="7115" width="12" style="59"/>
    <col min="7116" max="7116" width="20.296875" style="59" bestFit="1" customWidth="1"/>
    <col min="7117" max="7117" width="17.296875" style="59" bestFit="1" customWidth="1"/>
    <col min="7118" max="7119" width="16.69921875" style="59" bestFit="1" customWidth="1"/>
    <col min="7120" max="7120" width="16.19921875" style="59" bestFit="1" customWidth="1"/>
    <col min="7121" max="7121" width="17.69921875" style="59" bestFit="1" customWidth="1"/>
    <col min="7122" max="7122" width="6.796875" style="59" customWidth="1"/>
    <col min="7123" max="7123" width="20.5" style="59" bestFit="1" customWidth="1"/>
    <col min="7124" max="7124" width="20" style="59" bestFit="1" customWidth="1"/>
    <col min="7125" max="7125" width="17.69921875" style="59" bestFit="1" customWidth="1"/>
    <col min="7126" max="7126" width="19.69921875" style="59" bestFit="1" customWidth="1"/>
    <col min="7127" max="7127" width="39.296875" style="59" bestFit="1" customWidth="1"/>
    <col min="7128" max="7128" width="16.796875" style="59" bestFit="1" customWidth="1"/>
    <col min="7129" max="7359" width="12" style="59"/>
    <col min="7360" max="7360" width="20.796875" style="59" customWidth="1"/>
    <col min="7361" max="7361" width="53.19921875" style="59" bestFit="1" customWidth="1"/>
    <col min="7362" max="7363" width="12" style="59"/>
    <col min="7364" max="7364" width="26.69921875" style="59" customWidth="1"/>
    <col min="7365" max="7365" width="12" style="59"/>
    <col min="7366" max="7366" width="23.5" style="59" bestFit="1" customWidth="1"/>
    <col min="7367" max="7367" width="27.69921875" style="59" bestFit="1" customWidth="1"/>
    <col min="7368" max="7371" width="12" style="59"/>
    <col min="7372" max="7372" width="20.296875" style="59" bestFit="1" customWidth="1"/>
    <col min="7373" max="7373" width="17.296875" style="59" bestFit="1" customWidth="1"/>
    <col min="7374" max="7375" width="16.69921875" style="59" bestFit="1" customWidth="1"/>
    <col min="7376" max="7376" width="16.19921875" style="59" bestFit="1" customWidth="1"/>
    <col min="7377" max="7377" width="17.69921875" style="59" bestFit="1" customWidth="1"/>
    <col min="7378" max="7378" width="6.796875" style="59" customWidth="1"/>
    <col min="7379" max="7379" width="20.5" style="59" bestFit="1" customWidth="1"/>
    <col min="7380" max="7380" width="20" style="59" bestFit="1" customWidth="1"/>
    <col min="7381" max="7381" width="17.69921875" style="59" bestFit="1" customWidth="1"/>
    <col min="7382" max="7382" width="19.69921875" style="59" bestFit="1" customWidth="1"/>
    <col min="7383" max="7383" width="39.296875" style="59" bestFit="1" customWidth="1"/>
    <col min="7384" max="7384" width="16.796875" style="59" bestFit="1" customWidth="1"/>
    <col min="7385" max="7615" width="12" style="59"/>
    <col min="7616" max="7616" width="20.796875" style="59" customWidth="1"/>
    <col min="7617" max="7617" width="53.19921875" style="59" bestFit="1" customWidth="1"/>
    <col min="7618" max="7619" width="12" style="59"/>
    <col min="7620" max="7620" width="26.69921875" style="59" customWidth="1"/>
    <col min="7621" max="7621" width="12" style="59"/>
    <col min="7622" max="7622" width="23.5" style="59" bestFit="1" customWidth="1"/>
    <col min="7623" max="7623" width="27.69921875" style="59" bestFit="1" customWidth="1"/>
    <col min="7624" max="7627" width="12" style="59"/>
    <col min="7628" max="7628" width="20.296875" style="59" bestFit="1" customWidth="1"/>
    <col min="7629" max="7629" width="17.296875" style="59" bestFit="1" customWidth="1"/>
    <col min="7630" max="7631" width="16.69921875" style="59" bestFit="1" customWidth="1"/>
    <col min="7632" max="7632" width="16.19921875" style="59" bestFit="1" customWidth="1"/>
    <col min="7633" max="7633" width="17.69921875" style="59" bestFit="1" customWidth="1"/>
    <col min="7634" max="7634" width="6.796875" style="59" customWidth="1"/>
    <col min="7635" max="7635" width="20.5" style="59" bestFit="1" customWidth="1"/>
    <col min="7636" max="7636" width="20" style="59" bestFit="1" customWidth="1"/>
    <col min="7637" max="7637" width="17.69921875" style="59" bestFit="1" customWidth="1"/>
    <col min="7638" max="7638" width="19.69921875" style="59" bestFit="1" customWidth="1"/>
    <col min="7639" max="7639" width="39.296875" style="59" bestFit="1" customWidth="1"/>
    <col min="7640" max="7640" width="16.796875" style="59" bestFit="1" customWidth="1"/>
    <col min="7641" max="7871" width="12" style="59"/>
    <col min="7872" max="7872" width="20.796875" style="59" customWidth="1"/>
    <col min="7873" max="7873" width="53.19921875" style="59" bestFit="1" customWidth="1"/>
    <col min="7874" max="7875" width="12" style="59"/>
    <col min="7876" max="7876" width="26.69921875" style="59" customWidth="1"/>
    <col min="7877" max="7877" width="12" style="59"/>
    <col min="7878" max="7878" width="23.5" style="59" bestFit="1" customWidth="1"/>
    <col min="7879" max="7879" width="27.69921875" style="59" bestFit="1" customWidth="1"/>
    <col min="7880" max="7883" width="12" style="59"/>
    <col min="7884" max="7884" width="20.296875" style="59" bestFit="1" customWidth="1"/>
    <col min="7885" max="7885" width="17.296875" style="59" bestFit="1" customWidth="1"/>
    <col min="7886" max="7887" width="16.69921875" style="59" bestFit="1" customWidth="1"/>
    <col min="7888" max="7888" width="16.19921875" style="59" bestFit="1" customWidth="1"/>
    <col min="7889" max="7889" width="17.69921875" style="59" bestFit="1" customWidth="1"/>
    <col min="7890" max="7890" width="6.796875" style="59" customWidth="1"/>
    <col min="7891" max="7891" width="20.5" style="59" bestFit="1" customWidth="1"/>
    <col min="7892" max="7892" width="20" style="59" bestFit="1" customWidth="1"/>
    <col min="7893" max="7893" width="17.69921875" style="59" bestFit="1" customWidth="1"/>
    <col min="7894" max="7894" width="19.69921875" style="59" bestFit="1" customWidth="1"/>
    <col min="7895" max="7895" width="39.296875" style="59" bestFit="1" customWidth="1"/>
    <col min="7896" max="7896" width="16.796875" style="59" bestFit="1" customWidth="1"/>
    <col min="7897" max="8127" width="12" style="59"/>
    <col min="8128" max="8128" width="20.796875" style="59" customWidth="1"/>
    <col min="8129" max="8129" width="53.19921875" style="59" bestFit="1" customWidth="1"/>
    <col min="8130" max="8131" width="12" style="59"/>
    <col min="8132" max="8132" width="26.69921875" style="59" customWidth="1"/>
    <col min="8133" max="8133" width="12" style="59"/>
    <col min="8134" max="8134" width="23.5" style="59" bestFit="1" customWidth="1"/>
    <col min="8135" max="8135" width="27.69921875" style="59" bestFit="1" customWidth="1"/>
    <col min="8136" max="8139" width="12" style="59"/>
    <col min="8140" max="8140" width="20.296875" style="59" bestFit="1" customWidth="1"/>
    <col min="8141" max="8141" width="17.296875" style="59" bestFit="1" customWidth="1"/>
    <col min="8142" max="8143" width="16.69921875" style="59" bestFit="1" customWidth="1"/>
    <col min="8144" max="8144" width="16.19921875" style="59" bestFit="1" customWidth="1"/>
    <col min="8145" max="8145" width="17.69921875" style="59" bestFit="1" customWidth="1"/>
    <col min="8146" max="8146" width="6.796875" style="59" customWidth="1"/>
    <col min="8147" max="8147" width="20.5" style="59" bestFit="1" customWidth="1"/>
    <col min="8148" max="8148" width="20" style="59" bestFit="1" customWidth="1"/>
    <col min="8149" max="8149" width="17.69921875" style="59" bestFit="1" customWidth="1"/>
    <col min="8150" max="8150" width="19.69921875" style="59" bestFit="1" customWidth="1"/>
    <col min="8151" max="8151" width="39.296875" style="59" bestFit="1" customWidth="1"/>
    <col min="8152" max="8152" width="16.796875" style="59" bestFit="1" customWidth="1"/>
    <col min="8153" max="8383" width="12" style="59"/>
    <col min="8384" max="8384" width="20.796875" style="59" customWidth="1"/>
    <col min="8385" max="8385" width="53.19921875" style="59" bestFit="1" customWidth="1"/>
    <col min="8386" max="8387" width="12" style="59"/>
    <col min="8388" max="8388" width="26.69921875" style="59" customWidth="1"/>
    <col min="8389" max="8389" width="12" style="59"/>
    <col min="8390" max="8390" width="23.5" style="59" bestFit="1" customWidth="1"/>
    <col min="8391" max="8391" width="27.69921875" style="59" bestFit="1" customWidth="1"/>
    <col min="8392" max="8395" width="12" style="59"/>
    <col min="8396" max="8396" width="20.296875" style="59" bestFit="1" customWidth="1"/>
    <col min="8397" max="8397" width="17.296875" style="59" bestFit="1" customWidth="1"/>
    <col min="8398" max="8399" width="16.69921875" style="59" bestFit="1" customWidth="1"/>
    <col min="8400" max="8400" width="16.19921875" style="59" bestFit="1" customWidth="1"/>
    <col min="8401" max="8401" width="17.69921875" style="59" bestFit="1" customWidth="1"/>
    <col min="8402" max="8402" width="6.796875" style="59" customWidth="1"/>
    <col min="8403" max="8403" width="20.5" style="59" bestFit="1" customWidth="1"/>
    <col min="8404" max="8404" width="20" style="59" bestFit="1" customWidth="1"/>
    <col min="8405" max="8405" width="17.69921875" style="59" bestFit="1" customWidth="1"/>
    <col min="8406" max="8406" width="19.69921875" style="59" bestFit="1" customWidth="1"/>
    <col min="8407" max="8407" width="39.296875" style="59" bestFit="1" customWidth="1"/>
    <col min="8408" max="8408" width="16.796875" style="59" bestFit="1" customWidth="1"/>
    <col min="8409" max="8639" width="12" style="59"/>
    <col min="8640" max="8640" width="20.796875" style="59" customWidth="1"/>
    <col min="8641" max="8641" width="53.19921875" style="59" bestFit="1" customWidth="1"/>
    <col min="8642" max="8643" width="12" style="59"/>
    <col min="8644" max="8644" width="26.69921875" style="59" customWidth="1"/>
    <col min="8645" max="8645" width="12" style="59"/>
    <col min="8646" max="8646" width="23.5" style="59" bestFit="1" customWidth="1"/>
    <col min="8647" max="8647" width="27.69921875" style="59" bestFit="1" customWidth="1"/>
    <col min="8648" max="8651" width="12" style="59"/>
    <col min="8652" max="8652" width="20.296875" style="59" bestFit="1" customWidth="1"/>
    <col min="8653" max="8653" width="17.296875" style="59" bestFit="1" customWidth="1"/>
    <col min="8654" max="8655" width="16.69921875" style="59" bestFit="1" customWidth="1"/>
    <col min="8656" max="8656" width="16.19921875" style="59" bestFit="1" customWidth="1"/>
    <col min="8657" max="8657" width="17.69921875" style="59" bestFit="1" customWidth="1"/>
    <col min="8658" max="8658" width="6.796875" style="59" customWidth="1"/>
    <col min="8659" max="8659" width="20.5" style="59" bestFit="1" customWidth="1"/>
    <col min="8660" max="8660" width="20" style="59" bestFit="1" customWidth="1"/>
    <col min="8661" max="8661" width="17.69921875" style="59" bestFit="1" customWidth="1"/>
    <col min="8662" max="8662" width="19.69921875" style="59" bestFit="1" customWidth="1"/>
    <col min="8663" max="8663" width="39.296875" style="59" bestFit="1" customWidth="1"/>
    <col min="8664" max="8664" width="16.796875" style="59" bestFit="1" customWidth="1"/>
    <col min="8665" max="8895" width="12" style="59"/>
    <col min="8896" max="8896" width="20.796875" style="59" customWidth="1"/>
    <col min="8897" max="8897" width="53.19921875" style="59" bestFit="1" customWidth="1"/>
    <col min="8898" max="8899" width="12" style="59"/>
    <col min="8900" max="8900" width="26.69921875" style="59" customWidth="1"/>
    <col min="8901" max="8901" width="12" style="59"/>
    <col min="8902" max="8902" width="23.5" style="59" bestFit="1" customWidth="1"/>
    <col min="8903" max="8903" width="27.69921875" style="59" bestFit="1" customWidth="1"/>
    <col min="8904" max="8907" width="12" style="59"/>
    <col min="8908" max="8908" width="20.296875" style="59" bestFit="1" customWidth="1"/>
    <col min="8909" max="8909" width="17.296875" style="59" bestFit="1" customWidth="1"/>
    <col min="8910" max="8911" width="16.69921875" style="59" bestFit="1" customWidth="1"/>
    <col min="8912" max="8912" width="16.19921875" style="59" bestFit="1" customWidth="1"/>
    <col min="8913" max="8913" width="17.69921875" style="59" bestFit="1" customWidth="1"/>
    <col min="8914" max="8914" width="6.796875" style="59" customWidth="1"/>
    <col min="8915" max="8915" width="20.5" style="59" bestFit="1" customWidth="1"/>
    <col min="8916" max="8916" width="20" style="59" bestFit="1" customWidth="1"/>
    <col min="8917" max="8917" width="17.69921875" style="59" bestFit="1" customWidth="1"/>
    <col min="8918" max="8918" width="19.69921875" style="59" bestFit="1" customWidth="1"/>
    <col min="8919" max="8919" width="39.296875" style="59" bestFit="1" customWidth="1"/>
    <col min="8920" max="8920" width="16.796875" style="59" bestFit="1" customWidth="1"/>
    <col min="8921" max="9151" width="12" style="59"/>
    <col min="9152" max="9152" width="20.796875" style="59" customWidth="1"/>
    <col min="9153" max="9153" width="53.19921875" style="59" bestFit="1" customWidth="1"/>
    <col min="9154" max="9155" width="12" style="59"/>
    <col min="9156" max="9156" width="26.69921875" style="59" customWidth="1"/>
    <col min="9157" max="9157" width="12" style="59"/>
    <col min="9158" max="9158" width="23.5" style="59" bestFit="1" customWidth="1"/>
    <col min="9159" max="9159" width="27.69921875" style="59" bestFit="1" customWidth="1"/>
    <col min="9160" max="9163" width="12" style="59"/>
    <col min="9164" max="9164" width="20.296875" style="59" bestFit="1" customWidth="1"/>
    <col min="9165" max="9165" width="17.296875" style="59" bestFit="1" customWidth="1"/>
    <col min="9166" max="9167" width="16.69921875" style="59" bestFit="1" customWidth="1"/>
    <col min="9168" max="9168" width="16.19921875" style="59" bestFit="1" customWidth="1"/>
    <col min="9169" max="9169" width="17.69921875" style="59" bestFit="1" customWidth="1"/>
    <col min="9170" max="9170" width="6.796875" style="59" customWidth="1"/>
    <col min="9171" max="9171" width="20.5" style="59" bestFit="1" customWidth="1"/>
    <col min="9172" max="9172" width="20" style="59" bestFit="1" customWidth="1"/>
    <col min="9173" max="9173" width="17.69921875" style="59" bestFit="1" customWidth="1"/>
    <col min="9174" max="9174" width="19.69921875" style="59" bestFit="1" customWidth="1"/>
    <col min="9175" max="9175" width="39.296875" style="59" bestFit="1" customWidth="1"/>
    <col min="9176" max="9176" width="16.796875" style="59" bestFit="1" customWidth="1"/>
    <col min="9177" max="9407" width="12" style="59"/>
    <col min="9408" max="9408" width="20.796875" style="59" customWidth="1"/>
    <col min="9409" max="9409" width="53.19921875" style="59" bestFit="1" customWidth="1"/>
    <col min="9410" max="9411" width="12" style="59"/>
    <col min="9412" max="9412" width="26.69921875" style="59" customWidth="1"/>
    <col min="9413" max="9413" width="12" style="59"/>
    <col min="9414" max="9414" width="23.5" style="59" bestFit="1" customWidth="1"/>
    <col min="9415" max="9415" width="27.69921875" style="59" bestFit="1" customWidth="1"/>
    <col min="9416" max="9419" width="12" style="59"/>
    <col min="9420" max="9420" width="20.296875" style="59" bestFit="1" customWidth="1"/>
    <col min="9421" max="9421" width="17.296875" style="59" bestFit="1" customWidth="1"/>
    <col min="9422" max="9423" width="16.69921875" style="59" bestFit="1" customWidth="1"/>
    <col min="9424" max="9424" width="16.19921875" style="59" bestFit="1" customWidth="1"/>
    <col min="9425" max="9425" width="17.69921875" style="59" bestFit="1" customWidth="1"/>
    <col min="9426" max="9426" width="6.796875" style="59" customWidth="1"/>
    <col min="9427" max="9427" width="20.5" style="59" bestFit="1" customWidth="1"/>
    <col min="9428" max="9428" width="20" style="59" bestFit="1" customWidth="1"/>
    <col min="9429" max="9429" width="17.69921875" style="59" bestFit="1" customWidth="1"/>
    <col min="9430" max="9430" width="19.69921875" style="59" bestFit="1" customWidth="1"/>
    <col min="9431" max="9431" width="39.296875" style="59" bestFit="1" customWidth="1"/>
    <col min="9432" max="9432" width="16.796875" style="59" bestFit="1" customWidth="1"/>
    <col min="9433" max="9663" width="12" style="59"/>
    <col min="9664" max="9664" width="20.796875" style="59" customWidth="1"/>
    <col min="9665" max="9665" width="53.19921875" style="59" bestFit="1" customWidth="1"/>
    <col min="9666" max="9667" width="12" style="59"/>
    <col min="9668" max="9668" width="26.69921875" style="59" customWidth="1"/>
    <col min="9669" max="9669" width="12" style="59"/>
    <col min="9670" max="9670" width="23.5" style="59" bestFit="1" customWidth="1"/>
    <col min="9671" max="9671" width="27.69921875" style="59" bestFit="1" customWidth="1"/>
    <col min="9672" max="9675" width="12" style="59"/>
    <col min="9676" max="9676" width="20.296875" style="59" bestFit="1" customWidth="1"/>
    <col min="9677" max="9677" width="17.296875" style="59" bestFit="1" customWidth="1"/>
    <col min="9678" max="9679" width="16.69921875" style="59" bestFit="1" customWidth="1"/>
    <col min="9680" max="9680" width="16.19921875" style="59" bestFit="1" customWidth="1"/>
    <col min="9681" max="9681" width="17.69921875" style="59" bestFit="1" customWidth="1"/>
    <col min="9682" max="9682" width="6.796875" style="59" customWidth="1"/>
    <col min="9683" max="9683" width="20.5" style="59" bestFit="1" customWidth="1"/>
    <col min="9684" max="9684" width="20" style="59" bestFit="1" customWidth="1"/>
    <col min="9685" max="9685" width="17.69921875" style="59" bestFit="1" customWidth="1"/>
    <col min="9686" max="9686" width="19.69921875" style="59" bestFit="1" customWidth="1"/>
    <col min="9687" max="9687" width="39.296875" style="59" bestFit="1" customWidth="1"/>
    <col min="9688" max="9688" width="16.796875" style="59" bestFit="1" customWidth="1"/>
    <col min="9689" max="9919" width="12" style="59"/>
    <col min="9920" max="9920" width="20.796875" style="59" customWidth="1"/>
    <col min="9921" max="9921" width="53.19921875" style="59" bestFit="1" customWidth="1"/>
    <col min="9922" max="9923" width="12" style="59"/>
    <col min="9924" max="9924" width="26.69921875" style="59" customWidth="1"/>
    <col min="9925" max="9925" width="12" style="59"/>
    <col min="9926" max="9926" width="23.5" style="59" bestFit="1" customWidth="1"/>
    <col min="9927" max="9927" width="27.69921875" style="59" bestFit="1" customWidth="1"/>
    <col min="9928" max="9931" width="12" style="59"/>
    <col min="9932" max="9932" width="20.296875" style="59" bestFit="1" customWidth="1"/>
    <col min="9933" max="9933" width="17.296875" style="59" bestFit="1" customWidth="1"/>
    <col min="9934" max="9935" width="16.69921875" style="59" bestFit="1" customWidth="1"/>
    <col min="9936" max="9936" width="16.19921875" style="59" bestFit="1" customWidth="1"/>
    <col min="9937" max="9937" width="17.69921875" style="59" bestFit="1" customWidth="1"/>
    <col min="9938" max="9938" width="6.796875" style="59" customWidth="1"/>
    <col min="9939" max="9939" width="20.5" style="59" bestFit="1" customWidth="1"/>
    <col min="9940" max="9940" width="20" style="59" bestFit="1" customWidth="1"/>
    <col min="9941" max="9941" width="17.69921875" style="59" bestFit="1" customWidth="1"/>
    <col min="9942" max="9942" width="19.69921875" style="59" bestFit="1" customWidth="1"/>
    <col min="9943" max="9943" width="39.296875" style="59" bestFit="1" customWidth="1"/>
    <col min="9944" max="9944" width="16.796875" style="59" bestFit="1" customWidth="1"/>
    <col min="9945" max="10175" width="12" style="59"/>
    <col min="10176" max="10176" width="20.796875" style="59" customWidth="1"/>
    <col min="10177" max="10177" width="53.19921875" style="59" bestFit="1" customWidth="1"/>
    <col min="10178" max="10179" width="12" style="59"/>
    <col min="10180" max="10180" width="26.69921875" style="59" customWidth="1"/>
    <col min="10181" max="10181" width="12" style="59"/>
    <col min="10182" max="10182" width="23.5" style="59" bestFit="1" customWidth="1"/>
    <col min="10183" max="10183" width="27.69921875" style="59" bestFit="1" customWidth="1"/>
    <col min="10184" max="10187" width="12" style="59"/>
    <col min="10188" max="10188" width="20.296875" style="59" bestFit="1" customWidth="1"/>
    <col min="10189" max="10189" width="17.296875" style="59" bestFit="1" customWidth="1"/>
    <col min="10190" max="10191" width="16.69921875" style="59" bestFit="1" customWidth="1"/>
    <col min="10192" max="10192" width="16.19921875" style="59" bestFit="1" customWidth="1"/>
    <col min="10193" max="10193" width="17.69921875" style="59" bestFit="1" customWidth="1"/>
    <col min="10194" max="10194" width="6.796875" style="59" customWidth="1"/>
    <col min="10195" max="10195" width="20.5" style="59" bestFit="1" customWidth="1"/>
    <col min="10196" max="10196" width="20" style="59" bestFit="1" customWidth="1"/>
    <col min="10197" max="10197" width="17.69921875" style="59" bestFit="1" customWidth="1"/>
    <col min="10198" max="10198" width="19.69921875" style="59" bestFit="1" customWidth="1"/>
    <col min="10199" max="10199" width="39.296875" style="59" bestFit="1" customWidth="1"/>
    <col min="10200" max="10200" width="16.796875" style="59" bestFit="1" customWidth="1"/>
    <col min="10201" max="10431" width="12" style="59"/>
    <col min="10432" max="10432" width="20.796875" style="59" customWidth="1"/>
    <col min="10433" max="10433" width="53.19921875" style="59" bestFit="1" customWidth="1"/>
    <col min="10434" max="10435" width="12" style="59"/>
    <col min="10436" max="10436" width="26.69921875" style="59" customWidth="1"/>
    <col min="10437" max="10437" width="12" style="59"/>
    <col min="10438" max="10438" width="23.5" style="59" bestFit="1" customWidth="1"/>
    <col min="10439" max="10439" width="27.69921875" style="59" bestFit="1" customWidth="1"/>
    <col min="10440" max="10443" width="12" style="59"/>
    <col min="10444" max="10444" width="20.296875" style="59" bestFit="1" customWidth="1"/>
    <col min="10445" max="10445" width="17.296875" style="59" bestFit="1" customWidth="1"/>
    <col min="10446" max="10447" width="16.69921875" style="59" bestFit="1" customWidth="1"/>
    <col min="10448" max="10448" width="16.19921875" style="59" bestFit="1" customWidth="1"/>
    <col min="10449" max="10449" width="17.69921875" style="59" bestFit="1" customWidth="1"/>
    <col min="10450" max="10450" width="6.796875" style="59" customWidth="1"/>
    <col min="10451" max="10451" width="20.5" style="59" bestFit="1" customWidth="1"/>
    <col min="10452" max="10452" width="20" style="59" bestFit="1" customWidth="1"/>
    <col min="10453" max="10453" width="17.69921875" style="59" bestFit="1" customWidth="1"/>
    <col min="10454" max="10454" width="19.69921875" style="59" bestFit="1" customWidth="1"/>
    <col min="10455" max="10455" width="39.296875" style="59" bestFit="1" customWidth="1"/>
    <col min="10456" max="10456" width="16.796875" style="59" bestFit="1" customWidth="1"/>
    <col min="10457" max="10687" width="12" style="59"/>
    <col min="10688" max="10688" width="20.796875" style="59" customWidth="1"/>
    <col min="10689" max="10689" width="53.19921875" style="59" bestFit="1" customWidth="1"/>
    <col min="10690" max="10691" width="12" style="59"/>
    <col min="10692" max="10692" width="26.69921875" style="59" customWidth="1"/>
    <col min="10693" max="10693" width="12" style="59"/>
    <col min="10694" max="10694" width="23.5" style="59" bestFit="1" customWidth="1"/>
    <col min="10695" max="10695" width="27.69921875" style="59" bestFit="1" customWidth="1"/>
    <col min="10696" max="10699" width="12" style="59"/>
    <col min="10700" max="10700" width="20.296875" style="59" bestFit="1" customWidth="1"/>
    <col min="10701" max="10701" width="17.296875" style="59" bestFit="1" customWidth="1"/>
    <col min="10702" max="10703" width="16.69921875" style="59" bestFit="1" customWidth="1"/>
    <col min="10704" max="10704" width="16.19921875" style="59" bestFit="1" customWidth="1"/>
    <col min="10705" max="10705" width="17.69921875" style="59" bestFit="1" customWidth="1"/>
    <col min="10706" max="10706" width="6.796875" style="59" customWidth="1"/>
    <col min="10707" max="10707" width="20.5" style="59" bestFit="1" customWidth="1"/>
    <col min="10708" max="10708" width="20" style="59" bestFit="1" customWidth="1"/>
    <col min="10709" max="10709" width="17.69921875" style="59" bestFit="1" customWidth="1"/>
    <col min="10710" max="10710" width="19.69921875" style="59" bestFit="1" customWidth="1"/>
    <col min="10711" max="10711" width="39.296875" style="59" bestFit="1" customWidth="1"/>
    <col min="10712" max="10712" width="16.796875" style="59" bestFit="1" customWidth="1"/>
    <col min="10713" max="10943" width="12" style="59"/>
    <col min="10944" max="10944" width="20.796875" style="59" customWidth="1"/>
    <col min="10945" max="10945" width="53.19921875" style="59" bestFit="1" customWidth="1"/>
    <col min="10946" max="10947" width="12" style="59"/>
    <col min="10948" max="10948" width="26.69921875" style="59" customWidth="1"/>
    <col min="10949" max="10949" width="12" style="59"/>
    <col min="10950" max="10950" width="23.5" style="59" bestFit="1" customWidth="1"/>
    <col min="10951" max="10951" width="27.69921875" style="59" bestFit="1" customWidth="1"/>
    <col min="10952" max="10955" width="12" style="59"/>
    <col min="10956" max="10956" width="20.296875" style="59" bestFit="1" customWidth="1"/>
    <col min="10957" max="10957" width="17.296875" style="59" bestFit="1" customWidth="1"/>
    <col min="10958" max="10959" width="16.69921875" style="59" bestFit="1" customWidth="1"/>
    <col min="10960" max="10960" width="16.19921875" style="59" bestFit="1" customWidth="1"/>
    <col min="10961" max="10961" width="17.69921875" style="59" bestFit="1" customWidth="1"/>
    <col min="10962" max="10962" width="6.796875" style="59" customWidth="1"/>
    <col min="10963" max="10963" width="20.5" style="59" bestFit="1" customWidth="1"/>
    <col min="10964" max="10964" width="20" style="59" bestFit="1" customWidth="1"/>
    <col min="10965" max="10965" width="17.69921875" style="59" bestFit="1" customWidth="1"/>
    <col min="10966" max="10966" width="19.69921875" style="59" bestFit="1" customWidth="1"/>
    <col min="10967" max="10967" width="39.296875" style="59" bestFit="1" customWidth="1"/>
    <col min="10968" max="10968" width="16.796875" style="59" bestFit="1" customWidth="1"/>
    <col min="10969" max="11199" width="12" style="59"/>
    <col min="11200" max="11200" width="20.796875" style="59" customWidth="1"/>
    <col min="11201" max="11201" width="53.19921875" style="59" bestFit="1" customWidth="1"/>
    <col min="11202" max="11203" width="12" style="59"/>
    <col min="11204" max="11204" width="26.69921875" style="59" customWidth="1"/>
    <col min="11205" max="11205" width="12" style="59"/>
    <col min="11206" max="11206" width="23.5" style="59" bestFit="1" customWidth="1"/>
    <col min="11207" max="11207" width="27.69921875" style="59" bestFit="1" customWidth="1"/>
    <col min="11208" max="11211" width="12" style="59"/>
    <col min="11212" max="11212" width="20.296875" style="59" bestFit="1" customWidth="1"/>
    <col min="11213" max="11213" width="17.296875" style="59" bestFit="1" customWidth="1"/>
    <col min="11214" max="11215" width="16.69921875" style="59" bestFit="1" customWidth="1"/>
    <col min="11216" max="11216" width="16.19921875" style="59" bestFit="1" customWidth="1"/>
    <col min="11217" max="11217" width="17.69921875" style="59" bestFit="1" customWidth="1"/>
    <col min="11218" max="11218" width="6.796875" style="59" customWidth="1"/>
    <col min="11219" max="11219" width="20.5" style="59" bestFit="1" customWidth="1"/>
    <col min="11220" max="11220" width="20" style="59" bestFit="1" customWidth="1"/>
    <col min="11221" max="11221" width="17.69921875" style="59" bestFit="1" customWidth="1"/>
    <col min="11222" max="11222" width="19.69921875" style="59" bestFit="1" customWidth="1"/>
    <col min="11223" max="11223" width="39.296875" style="59" bestFit="1" customWidth="1"/>
    <col min="11224" max="11224" width="16.796875" style="59" bestFit="1" customWidth="1"/>
    <col min="11225" max="11455" width="12" style="59"/>
    <col min="11456" max="11456" width="20.796875" style="59" customWidth="1"/>
    <col min="11457" max="11457" width="53.19921875" style="59" bestFit="1" customWidth="1"/>
    <col min="11458" max="11459" width="12" style="59"/>
    <col min="11460" max="11460" width="26.69921875" style="59" customWidth="1"/>
    <col min="11461" max="11461" width="12" style="59"/>
    <col min="11462" max="11462" width="23.5" style="59" bestFit="1" customWidth="1"/>
    <col min="11463" max="11463" width="27.69921875" style="59" bestFit="1" customWidth="1"/>
    <col min="11464" max="11467" width="12" style="59"/>
    <col min="11468" max="11468" width="20.296875" style="59" bestFit="1" customWidth="1"/>
    <col min="11469" max="11469" width="17.296875" style="59" bestFit="1" customWidth="1"/>
    <col min="11470" max="11471" width="16.69921875" style="59" bestFit="1" customWidth="1"/>
    <col min="11472" max="11472" width="16.19921875" style="59" bestFit="1" customWidth="1"/>
    <col min="11473" max="11473" width="17.69921875" style="59" bestFit="1" customWidth="1"/>
    <col min="11474" max="11474" width="6.796875" style="59" customWidth="1"/>
    <col min="11475" max="11475" width="20.5" style="59" bestFit="1" customWidth="1"/>
    <col min="11476" max="11476" width="20" style="59" bestFit="1" customWidth="1"/>
    <col min="11477" max="11477" width="17.69921875" style="59" bestFit="1" customWidth="1"/>
    <col min="11478" max="11478" width="19.69921875" style="59" bestFit="1" customWidth="1"/>
    <col min="11479" max="11479" width="39.296875" style="59" bestFit="1" customWidth="1"/>
    <col min="11480" max="11480" width="16.796875" style="59" bestFit="1" customWidth="1"/>
    <col min="11481" max="11711" width="12" style="59"/>
    <col min="11712" max="11712" width="20.796875" style="59" customWidth="1"/>
    <col min="11713" max="11713" width="53.19921875" style="59" bestFit="1" customWidth="1"/>
    <col min="11714" max="11715" width="12" style="59"/>
    <col min="11716" max="11716" width="26.69921875" style="59" customWidth="1"/>
    <col min="11717" max="11717" width="12" style="59"/>
    <col min="11718" max="11718" width="23.5" style="59" bestFit="1" customWidth="1"/>
    <col min="11719" max="11719" width="27.69921875" style="59" bestFit="1" customWidth="1"/>
    <col min="11720" max="11723" width="12" style="59"/>
    <col min="11724" max="11724" width="20.296875" style="59" bestFit="1" customWidth="1"/>
    <col min="11725" max="11725" width="17.296875" style="59" bestFit="1" customWidth="1"/>
    <col min="11726" max="11727" width="16.69921875" style="59" bestFit="1" customWidth="1"/>
    <col min="11728" max="11728" width="16.19921875" style="59" bestFit="1" customWidth="1"/>
    <col min="11729" max="11729" width="17.69921875" style="59" bestFit="1" customWidth="1"/>
    <col min="11730" max="11730" width="6.796875" style="59" customWidth="1"/>
    <col min="11731" max="11731" width="20.5" style="59" bestFit="1" customWidth="1"/>
    <col min="11732" max="11732" width="20" style="59" bestFit="1" customWidth="1"/>
    <col min="11733" max="11733" width="17.69921875" style="59" bestFit="1" customWidth="1"/>
    <col min="11734" max="11734" width="19.69921875" style="59" bestFit="1" customWidth="1"/>
    <col min="11735" max="11735" width="39.296875" style="59" bestFit="1" customWidth="1"/>
    <col min="11736" max="11736" width="16.796875" style="59" bestFit="1" customWidth="1"/>
    <col min="11737" max="11967" width="12" style="59"/>
    <col min="11968" max="11968" width="20.796875" style="59" customWidth="1"/>
    <col min="11969" max="11969" width="53.19921875" style="59" bestFit="1" customWidth="1"/>
    <col min="11970" max="11971" width="12" style="59"/>
    <col min="11972" max="11972" width="26.69921875" style="59" customWidth="1"/>
    <col min="11973" max="11973" width="12" style="59"/>
    <col min="11974" max="11974" width="23.5" style="59" bestFit="1" customWidth="1"/>
    <col min="11975" max="11975" width="27.69921875" style="59" bestFit="1" customWidth="1"/>
    <col min="11976" max="11979" width="12" style="59"/>
    <col min="11980" max="11980" width="20.296875" style="59" bestFit="1" customWidth="1"/>
    <col min="11981" max="11981" width="17.296875" style="59" bestFit="1" customWidth="1"/>
    <col min="11982" max="11983" width="16.69921875" style="59" bestFit="1" customWidth="1"/>
    <col min="11984" max="11984" width="16.19921875" style="59" bestFit="1" customWidth="1"/>
    <col min="11985" max="11985" width="17.69921875" style="59" bestFit="1" customWidth="1"/>
    <col min="11986" max="11986" width="6.796875" style="59" customWidth="1"/>
    <col min="11987" max="11987" width="20.5" style="59" bestFit="1" customWidth="1"/>
    <col min="11988" max="11988" width="20" style="59" bestFit="1" customWidth="1"/>
    <col min="11989" max="11989" width="17.69921875" style="59" bestFit="1" customWidth="1"/>
    <col min="11990" max="11990" width="19.69921875" style="59" bestFit="1" customWidth="1"/>
    <col min="11991" max="11991" width="39.296875" style="59" bestFit="1" customWidth="1"/>
    <col min="11992" max="11992" width="16.796875" style="59" bestFit="1" customWidth="1"/>
    <col min="11993" max="12223" width="12" style="59"/>
    <col min="12224" max="12224" width="20.796875" style="59" customWidth="1"/>
    <col min="12225" max="12225" width="53.19921875" style="59" bestFit="1" customWidth="1"/>
    <col min="12226" max="12227" width="12" style="59"/>
    <col min="12228" max="12228" width="26.69921875" style="59" customWidth="1"/>
    <col min="12229" max="12229" width="12" style="59"/>
    <col min="12230" max="12230" width="23.5" style="59" bestFit="1" customWidth="1"/>
    <col min="12231" max="12231" width="27.69921875" style="59" bestFit="1" customWidth="1"/>
    <col min="12232" max="12235" width="12" style="59"/>
    <col min="12236" max="12236" width="20.296875" style="59" bestFit="1" customWidth="1"/>
    <col min="12237" max="12237" width="17.296875" style="59" bestFit="1" customWidth="1"/>
    <col min="12238" max="12239" width="16.69921875" style="59" bestFit="1" customWidth="1"/>
    <col min="12240" max="12240" width="16.19921875" style="59" bestFit="1" customWidth="1"/>
    <col min="12241" max="12241" width="17.69921875" style="59" bestFit="1" customWidth="1"/>
    <col min="12242" max="12242" width="6.796875" style="59" customWidth="1"/>
    <col min="12243" max="12243" width="20.5" style="59" bestFit="1" customWidth="1"/>
    <col min="12244" max="12244" width="20" style="59" bestFit="1" customWidth="1"/>
    <col min="12245" max="12245" width="17.69921875" style="59" bestFit="1" customWidth="1"/>
    <col min="12246" max="12246" width="19.69921875" style="59" bestFit="1" customWidth="1"/>
    <col min="12247" max="12247" width="39.296875" style="59" bestFit="1" customWidth="1"/>
    <col min="12248" max="12248" width="16.796875" style="59" bestFit="1" customWidth="1"/>
    <col min="12249" max="12479" width="12" style="59"/>
    <col min="12480" max="12480" width="20.796875" style="59" customWidth="1"/>
    <col min="12481" max="12481" width="53.19921875" style="59" bestFit="1" customWidth="1"/>
    <col min="12482" max="12483" width="12" style="59"/>
    <col min="12484" max="12484" width="26.69921875" style="59" customWidth="1"/>
    <col min="12485" max="12485" width="12" style="59"/>
    <col min="12486" max="12486" width="23.5" style="59" bestFit="1" customWidth="1"/>
    <col min="12487" max="12487" width="27.69921875" style="59" bestFit="1" customWidth="1"/>
    <col min="12488" max="12491" width="12" style="59"/>
    <col min="12492" max="12492" width="20.296875" style="59" bestFit="1" customWidth="1"/>
    <col min="12493" max="12493" width="17.296875" style="59" bestFit="1" customWidth="1"/>
    <col min="12494" max="12495" width="16.69921875" style="59" bestFit="1" customWidth="1"/>
    <col min="12496" max="12496" width="16.19921875" style="59" bestFit="1" customWidth="1"/>
    <col min="12497" max="12497" width="17.69921875" style="59" bestFit="1" customWidth="1"/>
    <col min="12498" max="12498" width="6.796875" style="59" customWidth="1"/>
    <col min="12499" max="12499" width="20.5" style="59" bestFit="1" customWidth="1"/>
    <col min="12500" max="12500" width="20" style="59" bestFit="1" customWidth="1"/>
    <col min="12501" max="12501" width="17.69921875" style="59" bestFit="1" customWidth="1"/>
    <col min="12502" max="12502" width="19.69921875" style="59" bestFit="1" customWidth="1"/>
    <col min="12503" max="12503" width="39.296875" style="59" bestFit="1" customWidth="1"/>
    <col min="12504" max="12504" width="16.796875" style="59" bestFit="1" customWidth="1"/>
    <col min="12505" max="12735" width="12" style="59"/>
    <col min="12736" max="12736" width="20.796875" style="59" customWidth="1"/>
    <col min="12737" max="12737" width="53.19921875" style="59" bestFit="1" customWidth="1"/>
    <col min="12738" max="12739" width="12" style="59"/>
    <col min="12740" max="12740" width="26.69921875" style="59" customWidth="1"/>
    <col min="12741" max="12741" width="12" style="59"/>
    <col min="12742" max="12742" width="23.5" style="59" bestFit="1" customWidth="1"/>
    <col min="12743" max="12743" width="27.69921875" style="59" bestFit="1" customWidth="1"/>
    <col min="12744" max="12747" width="12" style="59"/>
    <col min="12748" max="12748" width="20.296875" style="59" bestFit="1" customWidth="1"/>
    <col min="12749" max="12749" width="17.296875" style="59" bestFit="1" customWidth="1"/>
    <col min="12750" max="12751" width="16.69921875" style="59" bestFit="1" customWidth="1"/>
    <col min="12752" max="12752" width="16.19921875" style="59" bestFit="1" customWidth="1"/>
    <col min="12753" max="12753" width="17.69921875" style="59" bestFit="1" customWidth="1"/>
    <col min="12754" max="12754" width="6.796875" style="59" customWidth="1"/>
    <col min="12755" max="12755" width="20.5" style="59" bestFit="1" customWidth="1"/>
    <col min="12756" max="12756" width="20" style="59" bestFit="1" customWidth="1"/>
    <col min="12757" max="12757" width="17.69921875" style="59" bestFit="1" customWidth="1"/>
    <col min="12758" max="12758" width="19.69921875" style="59" bestFit="1" customWidth="1"/>
    <col min="12759" max="12759" width="39.296875" style="59" bestFit="1" customWidth="1"/>
    <col min="12760" max="12760" width="16.796875" style="59" bestFit="1" customWidth="1"/>
    <col min="12761" max="12991" width="12" style="59"/>
    <col min="12992" max="12992" width="20.796875" style="59" customWidth="1"/>
    <col min="12993" max="12993" width="53.19921875" style="59" bestFit="1" customWidth="1"/>
    <col min="12994" max="12995" width="12" style="59"/>
    <col min="12996" max="12996" width="26.69921875" style="59" customWidth="1"/>
    <col min="12997" max="12997" width="12" style="59"/>
    <col min="12998" max="12998" width="23.5" style="59" bestFit="1" customWidth="1"/>
    <col min="12999" max="12999" width="27.69921875" style="59" bestFit="1" customWidth="1"/>
    <col min="13000" max="13003" width="12" style="59"/>
    <col min="13004" max="13004" width="20.296875" style="59" bestFit="1" customWidth="1"/>
    <col min="13005" max="13005" width="17.296875" style="59" bestFit="1" customWidth="1"/>
    <col min="13006" max="13007" width="16.69921875" style="59" bestFit="1" customWidth="1"/>
    <col min="13008" max="13008" width="16.19921875" style="59" bestFit="1" customWidth="1"/>
    <col min="13009" max="13009" width="17.69921875" style="59" bestFit="1" customWidth="1"/>
    <col min="13010" max="13010" width="6.796875" style="59" customWidth="1"/>
    <col min="13011" max="13011" width="20.5" style="59" bestFit="1" customWidth="1"/>
    <col min="13012" max="13012" width="20" style="59" bestFit="1" customWidth="1"/>
    <col min="13013" max="13013" width="17.69921875" style="59" bestFit="1" customWidth="1"/>
    <col min="13014" max="13014" width="19.69921875" style="59" bestFit="1" customWidth="1"/>
    <col min="13015" max="13015" width="39.296875" style="59" bestFit="1" customWidth="1"/>
    <col min="13016" max="13016" width="16.796875" style="59" bestFit="1" customWidth="1"/>
    <col min="13017" max="13247" width="12" style="59"/>
    <col min="13248" max="13248" width="20.796875" style="59" customWidth="1"/>
    <col min="13249" max="13249" width="53.19921875" style="59" bestFit="1" customWidth="1"/>
    <col min="13250" max="13251" width="12" style="59"/>
    <col min="13252" max="13252" width="26.69921875" style="59" customWidth="1"/>
    <col min="13253" max="13253" width="12" style="59"/>
    <col min="13254" max="13254" width="23.5" style="59" bestFit="1" customWidth="1"/>
    <col min="13255" max="13255" width="27.69921875" style="59" bestFit="1" customWidth="1"/>
    <col min="13256" max="13259" width="12" style="59"/>
    <col min="13260" max="13260" width="20.296875" style="59" bestFit="1" customWidth="1"/>
    <col min="13261" max="13261" width="17.296875" style="59" bestFit="1" customWidth="1"/>
    <col min="13262" max="13263" width="16.69921875" style="59" bestFit="1" customWidth="1"/>
    <col min="13264" max="13264" width="16.19921875" style="59" bestFit="1" customWidth="1"/>
    <col min="13265" max="13265" width="17.69921875" style="59" bestFit="1" customWidth="1"/>
    <col min="13266" max="13266" width="6.796875" style="59" customWidth="1"/>
    <col min="13267" max="13267" width="20.5" style="59" bestFit="1" customWidth="1"/>
    <col min="13268" max="13268" width="20" style="59" bestFit="1" customWidth="1"/>
    <col min="13269" max="13269" width="17.69921875" style="59" bestFit="1" customWidth="1"/>
    <col min="13270" max="13270" width="19.69921875" style="59" bestFit="1" customWidth="1"/>
    <col min="13271" max="13271" width="39.296875" style="59" bestFit="1" customWidth="1"/>
    <col min="13272" max="13272" width="16.796875" style="59" bestFit="1" customWidth="1"/>
    <col min="13273" max="13503" width="12" style="59"/>
    <col min="13504" max="13504" width="20.796875" style="59" customWidth="1"/>
    <col min="13505" max="13505" width="53.19921875" style="59" bestFit="1" customWidth="1"/>
    <col min="13506" max="13507" width="12" style="59"/>
    <col min="13508" max="13508" width="26.69921875" style="59" customWidth="1"/>
    <col min="13509" max="13509" width="12" style="59"/>
    <col min="13510" max="13510" width="23.5" style="59" bestFit="1" customWidth="1"/>
    <col min="13511" max="13511" width="27.69921875" style="59" bestFit="1" customWidth="1"/>
    <col min="13512" max="13515" width="12" style="59"/>
    <col min="13516" max="13516" width="20.296875" style="59" bestFit="1" customWidth="1"/>
    <col min="13517" max="13517" width="17.296875" style="59" bestFit="1" customWidth="1"/>
    <col min="13518" max="13519" width="16.69921875" style="59" bestFit="1" customWidth="1"/>
    <col min="13520" max="13520" width="16.19921875" style="59" bestFit="1" customWidth="1"/>
    <col min="13521" max="13521" width="17.69921875" style="59" bestFit="1" customWidth="1"/>
    <col min="13522" max="13522" width="6.796875" style="59" customWidth="1"/>
    <col min="13523" max="13523" width="20.5" style="59" bestFit="1" customWidth="1"/>
    <col min="13524" max="13524" width="20" style="59" bestFit="1" customWidth="1"/>
    <col min="13525" max="13525" width="17.69921875" style="59" bestFit="1" customWidth="1"/>
    <col min="13526" max="13526" width="19.69921875" style="59" bestFit="1" customWidth="1"/>
    <col min="13527" max="13527" width="39.296875" style="59" bestFit="1" customWidth="1"/>
    <col min="13528" max="13528" width="16.796875" style="59" bestFit="1" customWidth="1"/>
    <col min="13529" max="13759" width="12" style="59"/>
    <col min="13760" max="13760" width="20.796875" style="59" customWidth="1"/>
    <col min="13761" max="13761" width="53.19921875" style="59" bestFit="1" customWidth="1"/>
    <col min="13762" max="13763" width="12" style="59"/>
    <col min="13764" max="13764" width="26.69921875" style="59" customWidth="1"/>
    <col min="13765" max="13765" width="12" style="59"/>
    <col min="13766" max="13766" width="23.5" style="59" bestFit="1" customWidth="1"/>
    <col min="13767" max="13767" width="27.69921875" style="59" bestFit="1" customWidth="1"/>
    <col min="13768" max="13771" width="12" style="59"/>
    <col min="13772" max="13772" width="20.296875" style="59" bestFit="1" customWidth="1"/>
    <col min="13773" max="13773" width="17.296875" style="59" bestFit="1" customWidth="1"/>
    <col min="13774" max="13775" width="16.69921875" style="59" bestFit="1" customWidth="1"/>
    <col min="13776" max="13776" width="16.19921875" style="59" bestFit="1" customWidth="1"/>
    <col min="13777" max="13777" width="17.69921875" style="59" bestFit="1" customWidth="1"/>
    <col min="13778" max="13778" width="6.796875" style="59" customWidth="1"/>
    <col min="13779" max="13779" width="20.5" style="59" bestFit="1" customWidth="1"/>
    <col min="13780" max="13780" width="20" style="59" bestFit="1" customWidth="1"/>
    <col min="13781" max="13781" width="17.69921875" style="59" bestFit="1" customWidth="1"/>
    <col min="13782" max="13782" width="19.69921875" style="59" bestFit="1" customWidth="1"/>
    <col min="13783" max="13783" width="39.296875" style="59" bestFit="1" customWidth="1"/>
    <col min="13784" max="13784" width="16.796875" style="59" bestFit="1" customWidth="1"/>
    <col min="13785" max="14015" width="12" style="59"/>
    <col min="14016" max="14016" width="20.796875" style="59" customWidth="1"/>
    <col min="14017" max="14017" width="53.19921875" style="59" bestFit="1" customWidth="1"/>
    <col min="14018" max="14019" width="12" style="59"/>
    <col min="14020" max="14020" width="26.69921875" style="59" customWidth="1"/>
    <col min="14021" max="14021" width="12" style="59"/>
    <col min="14022" max="14022" width="23.5" style="59" bestFit="1" customWidth="1"/>
    <col min="14023" max="14023" width="27.69921875" style="59" bestFit="1" customWidth="1"/>
    <col min="14024" max="14027" width="12" style="59"/>
    <col min="14028" max="14028" width="20.296875" style="59" bestFit="1" customWidth="1"/>
    <col min="14029" max="14029" width="17.296875" style="59" bestFit="1" customWidth="1"/>
    <col min="14030" max="14031" width="16.69921875" style="59" bestFit="1" customWidth="1"/>
    <col min="14032" max="14032" width="16.19921875" style="59" bestFit="1" customWidth="1"/>
    <col min="14033" max="14033" width="17.69921875" style="59" bestFit="1" customWidth="1"/>
    <col min="14034" max="14034" width="6.796875" style="59" customWidth="1"/>
    <col min="14035" max="14035" width="20.5" style="59" bestFit="1" customWidth="1"/>
    <col min="14036" max="14036" width="20" style="59" bestFit="1" customWidth="1"/>
    <col min="14037" max="14037" width="17.69921875" style="59" bestFit="1" customWidth="1"/>
    <col min="14038" max="14038" width="19.69921875" style="59" bestFit="1" customWidth="1"/>
    <col min="14039" max="14039" width="39.296875" style="59" bestFit="1" customWidth="1"/>
    <col min="14040" max="14040" width="16.796875" style="59" bestFit="1" customWidth="1"/>
    <col min="14041" max="14271" width="12" style="59"/>
    <col min="14272" max="14272" width="20.796875" style="59" customWidth="1"/>
    <col min="14273" max="14273" width="53.19921875" style="59" bestFit="1" customWidth="1"/>
    <col min="14274" max="14275" width="12" style="59"/>
    <col min="14276" max="14276" width="26.69921875" style="59" customWidth="1"/>
    <col min="14277" max="14277" width="12" style="59"/>
    <col min="14278" max="14278" width="23.5" style="59" bestFit="1" customWidth="1"/>
    <col min="14279" max="14279" width="27.69921875" style="59" bestFit="1" customWidth="1"/>
    <col min="14280" max="14283" width="12" style="59"/>
    <col min="14284" max="14284" width="20.296875" style="59" bestFit="1" customWidth="1"/>
    <col min="14285" max="14285" width="17.296875" style="59" bestFit="1" customWidth="1"/>
    <col min="14286" max="14287" width="16.69921875" style="59" bestFit="1" customWidth="1"/>
    <col min="14288" max="14288" width="16.19921875" style="59" bestFit="1" customWidth="1"/>
    <col min="14289" max="14289" width="17.69921875" style="59" bestFit="1" customWidth="1"/>
    <col min="14290" max="14290" width="6.796875" style="59" customWidth="1"/>
    <col min="14291" max="14291" width="20.5" style="59" bestFit="1" customWidth="1"/>
    <col min="14292" max="14292" width="20" style="59" bestFit="1" customWidth="1"/>
    <col min="14293" max="14293" width="17.69921875" style="59" bestFit="1" customWidth="1"/>
    <col min="14294" max="14294" width="19.69921875" style="59" bestFit="1" customWidth="1"/>
    <col min="14295" max="14295" width="39.296875" style="59" bestFit="1" customWidth="1"/>
    <col min="14296" max="14296" width="16.796875" style="59" bestFit="1" customWidth="1"/>
    <col min="14297" max="14527" width="12" style="59"/>
    <col min="14528" max="14528" width="20.796875" style="59" customWidth="1"/>
    <col min="14529" max="14529" width="53.19921875" style="59" bestFit="1" customWidth="1"/>
    <col min="14530" max="14531" width="12" style="59"/>
    <col min="14532" max="14532" width="26.69921875" style="59" customWidth="1"/>
    <col min="14533" max="14533" width="12" style="59"/>
    <col min="14534" max="14534" width="23.5" style="59" bestFit="1" customWidth="1"/>
    <col min="14535" max="14535" width="27.69921875" style="59" bestFit="1" customWidth="1"/>
    <col min="14536" max="14539" width="12" style="59"/>
    <col min="14540" max="14540" width="20.296875" style="59" bestFit="1" customWidth="1"/>
    <col min="14541" max="14541" width="17.296875" style="59" bestFit="1" customWidth="1"/>
    <col min="14542" max="14543" width="16.69921875" style="59" bestFit="1" customWidth="1"/>
    <col min="14544" max="14544" width="16.19921875" style="59" bestFit="1" customWidth="1"/>
    <col min="14545" max="14545" width="17.69921875" style="59" bestFit="1" customWidth="1"/>
    <col min="14546" max="14546" width="6.796875" style="59" customWidth="1"/>
    <col min="14547" max="14547" width="20.5" style="59" bestFit="1" customWidth="1"/>
    <col min="14548" max="14548" width="20" style="59" bestFit="1" customWidth="1"/>
    <col min="14549" max="14549" width="17.69921875" style="59" bestFit="1" customWidth="1"/>
    <col min="14550" max="14550" width="19.69921875" style="59" bestFit="1" customWidth="1"/>
    <col min="14551" max="14551" width="39.296875" style="59" bestFit="1" customWidth="1"/>
    <col min="14552" max="14552" width="16.796875" style="59" bestFit="1" customWidth="1"/>
    <col min="14553" max="14783" width="12" style="59"/>
    <col min="14784" max="14784" width="20.796875" style="59" customWidth="1"/>
    <col min="14785" max="14785" width="53.19921875" style="59" bestFit="1" customWidth="1"/>
    <col min="14786" max="14787" width="12" style="59"/>
    <col min="14788" max="14788" width="26.69921875" style="59" customWidth="1"/>
    <col min="14789" max="14789" width="12" style="59"/>
    <col min="14790" max="14790" width="23.5" style="59" bestFit="1" customWidth="1"/>
    <col min="14791" max="14791" width="27.69921875" style="59" bestFit="1" customWidth="1"/>
    <col min="14792" max="14795" width="12" style="59"/>
    <col min="14796" max="14796" width="20.296875" style="59" bestFit="1" customWidth="1"/>
    <col min="14797" max="14797" width="17.296875" style="59" bestFit="1" customWidth="1"/>
    <col min="14798" max="14799" width="16.69921875" style="59" bestFit="1" customWidth="1"/>
    <col min="14800" max="14800" width="16.19921875" style="59" bestFit="1" customWidth="1"/>
    <col min="14801" max="14801" width="17.69921875" style="59" bestFit="1" customWidth="1"/>
    <col min="14802" max="14802" width="6.796875" style="59" customWidth="1"/>
    <col min="14803" max="14803" width="20.5" style="59" bestFit="1" customWidth="1"/>
    <col min="14804" max="14804" width="20" style="59" bestFit="1" customWidth="1"/>
    <col min="14805" max="14805" width="17.69921875" style="59" bestFit="1" customWidth="1"/>
    <col min="14806" max="14806" width="19.69921875" style="59" bestFit="1" customWidth="1"/>
    <col min="14807" max="14807" width="39.296875" style="59" bestFit="1" customWidth="1"/>
    <col min="14808" max="14808" width="16.796875" style="59" bestFit="1" customWidth="1"/>
    <col min="14809" max="15039" width="12" style="59"/>
    <col min="15040" max="15040" width="20.796875" style="59" customWidth="1"/>
    <col min="15041" max="15041" width="53.19921875" style="59" bestFit="1" customWidth="1"/>
    <col min="15042" max="15043" width="12" style="59"/>
    <col min="15044" max="15044" width="26.69921875" style="59" customWidth="1"/>
    <col min="15045" max="15045" width="12" style="59"/>
    <col min="15046" max="15046" width="23.5" style="59" bestFit="1" customWidth="1"/>
    <col min="15047" max="15047" width="27.69921875" style="59" bestFit="1" customWidth="1"/>
    <col min="15048" max="15051" width="12" style="59"/>
    <col min="15052" max="15052" width="20.296875" style="59" bestFit="1" customWidth="1"/>
    <col min="15053" max="15053" width="17.296875" style="59" bestFit="1" customWidth="1"/>
    <col min="15054" max="15055" width="16.69921875" style="59" bestFit="1" customWidth="1"/>
    <col min="15056" max="15056" width="16.19921875" style="59" bestFit="1" customWidth="1"/>
    <col min="15057" max="15057" width="17.69921875" style="59" bestFit="1" customWidth="1"/>
    <col min="15058" max="15058" width="6.796875" style="59" customWidth="1"/>
    <col min="15059" max="15059" width="20.5" style="59" bestFit="1" customWidth="1"/>
    <col min="15060" max="15060" width="20" style="59" bestFit="1" customWidth="1"/>
    <col min="15061" max="15061" width="17.69921875" style="59" bestFit="1" customWidth="1"/>
    <col min="15062" max="15062" width="19.69921875" style="59" bestFit="1" customWidth="1"/>
    <col min="15063" max="15063" width="39.296875" style="59" bestFit="1" customWidth="1"/>
    <col min="15064" max="15064" width="16.796875" style="59" bestFit="1" customWidth="1"/>
    <col min="15065" max="15295" width="12" style="59"/>
    <col min="15296" max="15296" width="20.796875" style="59" customWidth="1"/>
    <col min="15297" max="15297" width="53.19921875" style="59" bestFit="1" customWidth="1"/>
    <col min="15298" max="15299" width="12" style="59"/>
    <col min="15300" max="15300" width="26.69921875" style="59" customWidth="1"/>
    <col min="15301" max="15301" width="12" style="59"/>
    <col min="15302" max="15302" width="23.5" style="59" bestFit="1" customWidth="1"/>
    <col min="15303" max="15303" width="27.69921875" style="59" bestFit="1" customWidth="1"/>
    <col min="15304" max="15307" width="12" style="59"/>
    <col min="15308" max="15308" width="20.296875" style="59" bestFit="1" customWidth="1"/>
    <col min="15309" max="15309" width="17.296875" style="59" bestFit="1" customWidth="1"/>
    <col min="15310" max="15311" width="16.69921875" style="59" bestFit="1" customWidth="1"/>
    <col min="15312" max="15312" width="16.19921875" style="59" bestFit="1" customWidth="1"/>
    <col min="15313" max="15313" width="17.69921875" style="59" bestFit="1" customWidth="1"/>
    <col min="15314" max="15314" width="6.796875" style="59" customWidth="1"/>
    <col min="15315" max="15315" width="20.5" style="59" bestFit="1" customWidth="1"/>
    <col min="15316" max="15316" width="20" style="59" bestFit="1" customWidth="1"/>
    <col min="15317" max="15317" width="17.69921875" style="59" bestFit="1" customWidth="1"/>
    <col min="15318" max="15318" width="19.69921875" style="59" bestFit="1" customWidth="1"/>
    <col min="15319" max="15319" width="39.296875" style="59" bestFit="1" customWidth="1"/>
    <col min="15320" max="15320" width="16.796875" style="59" bestFit="1" customWidth="1"/>
    <col min="15321" max="15551" width="12" style="59"/>
    <col min="15552" max="15552" width="20.796875" style="59" customWidth="1"/>
    <col min="15553" max="15553" width="53.19921875" style="59" bestFit="1" customWidth="1"/>
    <col min="15554" max="15555" width="12" style="59"/>
    <col min="15556" max="15556" width="26.69921875" style="59" customWidth="1"/>
    <col min="15557" max="15557" width="12" style="59"/>
    <col min="15558" max="15558" width="23.5" style="59" bestFit="1" customWidth="1"/>
    <col min="15559" max="15559" width="27.69921875" style="59" bestFit="1" customWidth="1"/>
    <col min="15560" max="15563" width="12" style="59"/>
    <col min="15564" max="15564" width="20.296875" style="59" bestFit="1" customWidth="1"/>
    <col min="15565" max="15565" width="17.296875" style="59" bestFit="1" customWidth="1"/>
    <col min="15566" max="15567" width="16.69921875" style="59" bestFit="1" customWidth="1"/>
    <col min="15568" max="15568" width="16.19921875" style="59" bestFit="1" customWidth="1"/>
    <col min="15569" max="15569" width="17.69921875" style="59" bestFit="1" customWidth="1"/>
    <col min="15570" max="15570" width="6.796875" style="59" customWidth="1"/>
    <col min="15571" max="15571" width="20.5" style="59" bestFit="1" customWidth="1"/>
    <col min="15572" max="15572" width="20" style="59" bestFit="1" customWidth="1"/>
    <col min="15573" max="15573" width="17.69921875" style="59" bestFit="1" customWidth="1"/>
    <col min="15574" max="15574" width="19.69921875" style="59" bestFit="1" customWidth="1"/>
    <col min="15575" max="15575" width="39.296875" style="59" bestFit="1" customWidth="1"/>
    <col min="15576" max="15576" width="16.796875" style="59" bestFit="1" customWidth="1"/>
    <col min="15577" max="15807" width="12" style="59"/>
    <col min="15808" max="15808" width="20.796875" style="59" customWidth="1"/>
    <col min="15809" max="15809" width="53.19921875" style="59" bestFit="1" customWidth="1"/>
    <col min="15810" max="15811" width="12" style="59"/>
    <col min="15812" max="15812" width="26.69921875" style="59" customWidth="1"/>
    <col min="15813" max="15813" width="12" style="59"/>
    <col min="15814" max="15814" width="23.5" style="59" bestFit="1" customWidth="1"/>
    <col min="15815" max="15815" width="27.69921875" style="59" bestFit="1" customWidth="1"/>
    <col min="15816" max="15819" width="12" style="59"/>
    <col min="15820" max="15820" width="20.296875" style="59" bestFit="1" customWidth="1"/>
    <col min="15821" max="15821" width="17.296875" style="59" bestFit="1" customWidth="1"/>
    <col min="15822" max="15823" width="16.69921875" style="59" bestFit="1" customWidth="1"/>
    <col min="15824" max="15824" width="16.19921875" style="59" bestFit="1" customWidth="1"/>
    <col min="15825" max="15825" width="17.69921875" style="59" bestFit="1" customWidth="1"/>
    <col min="15826" max="15826" width="6.796875" style="59" customWidth="1"/>
    <col min="15827" max="15827" width="20.5" style="59" bestFit="1" customWidth="1"/>
    <col min="15828" max="15828" width="20" style="59" bestFit="1" customWidth="1"/>
    <col min="15829" max="15829" width="17.69921875" style="59" bestFit="1" customWidth="1"/>
    <col min="15830" max="15830" width="19.69921875" style="59" bestFit="1" customWidth="1"/>
    <col min="15831" max="15831" width="39.296875" style="59" bestFit="1" customWidth="1"/>
    <col min="15832" max="15832" width="16.796875" style="59" bestFit="1" customWidth="1"/>
    <col min="15833" max="16063" width="12" style="59"/>
    <col min="16064" max="16064" width="20.796875" style="59" customWidth="1"/>
    <col min="16065" max="16065" width="53.19921875" style="59" bestFit="1" customWidth="1"/>
    <col min="16066" max="16067" width="12" style="59"/>
    <col min="16068" max="16068" width="26.69921875" style="59" customWidth="1"/>
    <col min="16069" max="16069" width="12" style="59"/>
    <col min="16070" max="16070" width="23.5" style="59" bestFit="1" customWidth="1"/>
    <col min="16071" max="16071" width="27.69921875" style="59" bestFit="1" customWidth="1"/>
    <col min="16072" max="16075" width="12" style="59"/>
    <col min="16076" max="16076" width="20.296875" style="59" bestFit="1" customWidth="1"/>
    <col min="16077" max="16077" width="17.296875" style="59" bestFit="1" customWidth="1"/>
    <col min="16078" max="16079" width="16.69921875" style="59" bestFit="1" customWidth="1"/>
    <col min="16080" max="16080" width="16.19921875" style="59" bestFit="1" customWidth="1"/>
    <col min="16081" max="16081" width="17.69921875" style="59" bestFit="1" customWidth="1"/>
    <col min="16082" max="16082" width="6.796875" style="59" customWidth="1"/>
    <col min="16083" max="16083" width="20.5" style="59" bestFit="1" customWidth="1"/>
    <col min="16084" max="16084" width="20" style="59" bestFit="1" customWidth="1"/>
    <col min="16085" max="16085" width="17.69921875" style="59" bestFit="1" customWidth="1"/>
    <col min="16086" max="16086" width="19.69921875" style="59" bestFit="1" customWidth="1"/>
    <col min="16087" max="16087" width="39.296875" style="59" bestFit="1" customWidth="1"/>
    <col min="16088" max="16088" width="16.796875" style="59" bestFit="1" customWidth="1"/>
    <col min="16089" max="16307" width="12" style="59"/>
    <col min="16308" max="16308" width="10.69921875" style="59" bestFit="1" customWidth="1"/>
    <col min="16309" max="16384" width="12" style="59"/>
  </cols>
  <sheetData>
    <row r="2" spans="2:10">
      <c r="B2" s="914" t="s">
        <v>641</v>
      </c>
      <c r="C2" s="914"/>
      <c r="D2" s="914"/>
      <c r="E2" s="914"/>
      <c r="F2" s="914"/>
      <c r="G2" s="914"/>
      <c r="H2" s="914"/>
      <c r="I2" s="914"/>
      <c r="J2" s="914"/>
    </row>
    <row r="3" spans="2:10" ht="12.75" customHeight="1">
      <c r="B3" s="914" t="s">
        <v>642</v>
      </c>
      <c r="C3" s="914"/>
      <c r="D3" s="914"/>
      <c r="E3" s="914"/>
      <c r="F3" s="914"/>
      <c r="G3" s="914"/>
      <c r="H3" s="914"/>
      <c r="I3" s="914"/>
      <c r="J3" s="914"/>
    </row>
    <row r="4" spans="2:10" ht="12.75" customHeight="1">
      <c r="B4" s="915" t="s">
        <v>643</v>
      </c>
      <c r="C4" s="915"/>
      <c r="D4" s="915"/>
      <c r="E4" s="915"/>
      <c r="F4" s="915"/>
      <c r="G4" s="915"/>
      <c r="H4" s="915"/>
      <c r="I4" s="915"/>
      <c r="J4" s="915"/>
    </row>
    <row r="5" spans="2:10">
      <c r="B5" s="914" t="s">
        <v>607</v>
      </c>
      <c r="C5" s="914"/>
      <c r="D5" s="914"/>
      <c r="E5" s="914"/>
      <c r="F5" s="914"/>
      <c r="G5" s="914"/>
      <c r="H5" s="914"/>
      <c r="I5" s="914"/>
      <c r="J5" s="914"/>
    </row>
    <row r="6" spans="2:10">
      <c r="B6" s="62"/>
      <c r="J6" s="91"/>
    </row>
    <row r="7" spans="2:10">
      <c r="B7" s="92" t="s">
        <v>608</v>
      </c>
      <c r="C7" s="62"/>
      <c r="J7" s="91"/>
    </row>
    <row r="8" spans="2:10">
      <c r="B8" s="62"/>
      <c r="J8" s="91"/>
    </row>
    <row r="9" spans="2:10">
      <c r="B9" s="93" t="s">
        <v>609</v>
      </c>
      <c r="C9" s="93"/>
      <c r="D9" s="93"/>
      <c r="E9" s="93"/>
      <c r="J9" s="91"/>
    </row>
    <row r="10" spans="2:10">
      <c r="B10" s="93" t="s">
        <v>610</v>
      </c>
      <c r="C10" s="93"/>
      <c r="D10" s="93"/>
      <c r="E10" s="93"/>
      <c r="J10" s="91"/>
    </row>
    <row r="11" spans="2:10">
      <c r="B11" s="93"/>
      <c r="C11" s="93"/>
      <c r="D11" s="94"/>
      <c r="J11" s="91"/>
    </row>
    <row r="12" spans="2:10" s="118" customFormat="1" ht="31.5">
      <c r="B12" s="117" t="s">
        <v>611</v>
      </c>
      <c r="C12" s="117" t="s">
        <v>612</v>
      </c>
      <c r="D12" s="117" t="s">
        <v>613</v>
      </c>
      <c r="E12" s="117" t="s">
        <v>614</v>
      </c>
      <c r="F12" s="117" t="s">
        <v>615</v>
      </c>
      <c r="G12" s="117" t="s">
        <v>616</v>
      </c>
      <c r="H12" s="117" t="s">
        <v>617</v>
      </c>
      <c r="I12" s="117" t="s">
        <v>618</v>
      </c>
      <c r="J12" s="117" t="s">
        <v>619</v>
      </c>
    </row>
    <row r="13" spans="2:10" outlineLevel="1">
      <c r="B13" s="65" t="s">
        <v>155</v>
      </c>
      <c r="C13" s="66">
        <v>79245575</v>
      </c>
      <c r="D13" s="67" t="s">
        <v>431</v>
      </c>
      <c r="E13" s="65"/>
      <c r="F13" s="66" t="s">
        <v>620</v>
      </c>
      <c r="G13" s="68"/>
      <c r="H13" s="69"/>
      <c r="I13" s="69">
        <v>45565</v>
      </c>
      <c r="J13" s="70">
        <v>661538548</v>
      </c>
    </row>
    <row r="14" spans="2:10" outlineLevel="1">
      <c r="B14" s="65" t="s">
        <v>56</v>
      </c>
      <c r="C14" s="66">
        <v>79043872</v>
      </c>
      <c r="D14" s="67"/>
      <c r="E14" s="65"/>
      <c r="F14" s="66" t="s">
        <v>620</v>
      </c>
      <c r="G14" s="68"/>
      <c r="H14" s="69"/>
      <c r="I14" s="69">
        <v>45565</v>
      </c>
      <c r="J14" s="70">
        <v>18320708</v>
      </c>
    </row>
    <row r="15" spans="2:10" ht="23" outlineLevel="1">
      <c r="B15" s="65" t="s">
        <v>54</v>
      </c>
      <c r="C15" s="66">
        <v>38867169</v>
      </c>
      <c r="D15" s="67" t="s">
        <v>603</v>
      </c>
      <c r="E15" s="65"/>
      <c r="F15" s="66" t="s">
        <v>620</v>
      </c>
      <c r="G15" s="68"/>
      <c r="H15" s="69"/>
      <c r="I15" s="69">
        <v>45565</v>
      </c>
      <c r="J15" s="70">
        <v>26772104</v>
      </c>
    </row>
    <row r="16" spans="2:10" outlineLevel="1">
      <c r="B16" s="65" t="s">
        <v>36</v>
      </c>
      <c r="C16" s="66">
        <v>43563935</v>
      </c>
      <c r="D16" s="67" t="s">
        <v>365</v>
      </c>
      <c r="E16" s="65"/>
      <c r="F16" s="66" t="s">
        <v>620</v>
      </c>
      <c r="G16" s="68"/>
      <c r="H16" s="69"/>
      <c r="I16" s="69">
        <v>45565</v>
      </c>
      <c r="J16" s="70">
        <v>182754557</v>
      </c>
    </row>
    <row r="17" spans="2:10" outlineLevel="1">
      <c r="B17" s="65" t="s">
        <v>34</v>
      </c>
      <c r="C17" s="66">
        <v>43082909</v>
      </c>
      <c r="D17" s="67" t="s">
        <v>408</v>
      </c>
      <c r="E17" s="65"/>
      <c r="F17" s="66" t="s">
        <v>620</v>
      </c>
      <c r="G17" s="68"/>
      <c r="H17" s="69"/>
      <c r="I17" s="69">
        <v>45565</v>
      </c>
      <c r="J17" s="70">
        <v>53353909.719999999</v>
      </c>
    </row>
    <row r="18" spans="2:10" outlineLevel="1">
      <c r="B18" s="65" t="s">
        <v>153</v>
      </c>
      <c r="C18" s="66">
        <v>79154940</v>
      </c>
      <c r="D18" s="67" t="s">
        <v>424</v>
      </c>
      <c r="E18" s="65"/>
      <c r="F18" s="66" t="s">
        <v>620</v>
      </c>
      <c r="G18" s="68"/>
      <c r="H18" s="69"/>
      <c r="I18" s="69">
        <v>45565</v>
      </c>
      <c r="J18" s="70">
        <v>774424548</v>
      </c>
    </row>
    <row r="19" spans="2:10" outlineLevel="1">
      <c r="B19" s="65" t="s">
        <v>58</v>
      </c>
      <c r="C19" s="66">
        <v>1152694310</v>
      </c>
      <c r="D19" s="67" t="s">
        <v>569</v>
      </c>
      <c r="E19" s="65"/>
      <c r="F19" s="66" t="s">
        <v>620</v>
      </c>
      <c r="G19" s="68"/>
      <c r="H19" s="69"/>
      <c r="I19" s="69">
        <v>45565</v>
      </c>
      <c r="J19" s="70">
        <v>10598500</v>
      </c>
    </row>
    <row r="20" spans="2:10" outlineLevel="1">
      <c r="B20" s="65" t="s">
        <v>305</v>
      </c>
      <c r="C20" s="66">
        <v>71792041</v>
      </c>
      <c r="D20" s="67" t="s">
        <v>419</v>
      </c>
      <c r="E20" s="65"/>
      <c r="F20" s="66" t="s">
        <v>620</v>
      </c>
      <c r="G20" s="68"/>
      <c r="H20" s="69"/>
      <c r="I20" s="69">
        <v>45565</v>
      </c>
      <c r="J20" s="70">
        <v>19794667</v>
      </c>
    </row>
    <row r="21" spans="2:10" outlineLevel="1">
      <c r="B21" s="65" t="s">
        <v>307</v>
      </c>
      <c r="C21" s="66">
        <v>1037652690</v>
      </c>
      <c r="D21" s="67" t="s">
        <v>463</v>
      </c>
      <c r="E21" s="65"/>
      <c r="F21" s="66" t="s">
        <v>620</v>
      </c>
      <c r="G21" s="68"/>
      <c r="H21" s="69"/>
      <c r="I21" s="69">
        <v>45565</v>
      </c>
      <c r="J21" s="70">
        <v>4000000</v>
      </c>
    </row>
    <row r="22" spans="2:10" outlineLevel="1">
      <c r="B22" s="65" t="s">
        <v>218</v>
      </c>
      <c r="C22" s="66" t="s">
        <v>575</v>
      </c>
      <c r="D22" s="67" t="s">
        <v>576</v>
      </c>
      <c r="E22" s="65"/>
      <c r="F22" s="66" t="s">
        <v>341</v>
      </c>
      <c r="G22" s="68"/>
      <c r="H22" s="69"/>
      <c r="I22" s="69">
        <v>45565</v>
      </c>
      <c r="J22" s="70">
        <v>2720170.76</v>
      </c>
    </row>
    <row r="23" spans="2:10" outlineLevel="1">
      <c r="B23" s="65" t="s">
        <v>253</v>
      </c>
      <c r="C23" s="66"/>
      <c r="D23" s="67"/>
      <c r="E23" s="65"/>
      <c r="F23" s="66" t="s">
        <v>341</v>
      </c>
      <c r="G23" s="68"/>
      <c r="H23" s="69"/>
      <c r="I23" s="69">
        <v>45565</v>
      </c>
      <c r="J23" s="70">
        <v>36000000</v>
      </c>
    </row>
    <row r="24" spans="2:10" outlineLevel="1">
      <c r="B24" s="65" t="s">
        <v>342</v>
      </c>
      <c r="C24" s="66" t="s">
        <v>581</v>
      </c>
      <c r="D24" s="67" t="s">
        <v>582</v>
      </c>
      <c r="E24" s="65"/>
      <c r="F24" s="66" t="s">
        <v>341</v>
      </c>
      <c r="G24" s="68"/>
      <c r="H24" s="69"/>
      <c r="I24" s="69">
        <v>45565</v>
      </c>
      <c r="J24" s="70">
        <v>18267392</v>
      </c>
    </row>
    <row r="25" spans="2:10" outlineLevel="1">
      <c r="B25" s="65" t="s">
        <v>343</v>
      </c>
      <c r="C25" s="66" t="s">
        <v>583</v>
      </c>
      <c r="D25" s="67" t="s">
        <v>585</v>
      </c>
      <c r="E25" s="65"/>
      <c r="F25" s="66" t="s">
        <v>341</v>
      </c>
      <c r="G25" s="68"/>
      <c r="H25" s="69"/>
      <c r="I25" s="69">
        <v>45565</v>
      </c>
      <c r="J25" s="70">
        <v>4802720</v>
      </c>
    </row>
    <row r="26" spans="2:10" outlineLevel="1">
      <c r="B26" s="65" t="s">
        <v>344</v>
      </c>
      <c r="C26" s="66" t="s">
        <v>577</v>
      </c>
      <c r="D26" s="67" t="s">
        <v>578</v>
      </c>
      <c r="E26" s="65"/>
      <c r="F26" s="66" t="s">
        <v>341</v>
      </c>
      <c r="G26" s="68"/>
      <c r="H26" s="69"/>
      <c r="I26" s="69">
        <v>45565</v>
      </c>
      <c r="J26" s="70">
        <v>11176440</v>
      </c>
    </row>
    <row r="27" spans="2:10" outlineLevel="1">
      <c r="B27" s="65" t="s">
        <v>345</v>
      </c>
      <c r="C27" s="66" t="s">
        <v>579</v>
      </c>
      <c r="D27" s="67" t="s">
        <v>580</v>
      </c>
      <c r="E27" s="65"/>
      <c r="F27" s="66" t="s">
        <v>341</v>
      </c>
      <c r="G27" s="68"/>
      <c r="H27" s="69"/>
      <c r="I27" s="69">
        <v>45565</v>
      </c>
      <c r="J27" s="70">
        <v>7452260</v>
      </c>
    </row>
    <row r="28" spans="2:10" outlineLevel="1">
      <c r="B28" s="65" t="s">
        <v>238</v>
      </c>
      <c r="C28" s="66" t="s">
        <v>586</v>
      </c>
      <c r="D28" s="67" t="s">
        <v>587</v>
      </c>
      <c r="E28" s="65"/>
      <c r="F28" s="66" t="s">
        <v>341</v>
      </c>
      <c r="G28" s="68"/>
      <c r="H28" s="69"/>
      <c r="I28" s="69">
        <v>45565</v>
      </c>
      <c r="J28" s="70">
        <v>20653664</v>
      </c>
    </row>
    <row r="29" spans="2:10" outlineLevel="1">
      <c r="B29" s="65" t="s">
        <v>251</v>
      </c>
      <c r="C29" s="66" t="s">
        <v>596</v>
      </c>
      <c r="D29" s="67" t="s">
        <v>598</v>
      </c>
      <c r="E29" s="65"/>
      <c r="F29" s="66" t="s">
        <v>341</v>
      </c>
      <c r="G29" s="68"/>
      <c r="H29" s="69"/>
      <c r="I29" s="69">
        <v>45565</v>
      </c>
      <c r="J29" s="70">
        <v>256000</v>
      </c>
    </row>
    <row r="30" spans="2:10" outlineLevel="1">
      <c r="B30" s="65" t="s">
        <v>245</v>
      </c>
      <c r="C30" s="66" t="s">
        <v>590</v>
      </c>
      <c r="D30" s="67" t="s">
        <v>592</v>
      </c>
      <c r="E30" s="65"/>
      <c r="F30" s="66" t="s">
        <v>341</v>
      </c>
      <c r="G30" s="68"/>
      <c r="H30" s="69"/>
      <c r="I30" s="69">
        <v>45565</v>
      </c>
      <c r="J30" s="70">
        <v>52415275.520000003</v>
      </c>
    </row>
    <row r="31" spans="2:10" outlineLevel="1">
      <c r="B31" s="65" t="s">
        <v>214</v>
      </c>
      <c r="C31" s="66" t="s">
        <v>583</v>
      </c>
      <c r="D31" s="67" t="s">
        <v>585</v>
      </c>
      <c r="E31" s="65"/>
      <c r="F31" s="66" t="s">
        <v>341</v>
      </c>
      <c r="G31" s="68"/>
      <c r="H31" s="69"/>
      <c r="I31" s="69">
        <v>45565</v>
      </c>
      <c r="J31" s="70">
        <v>648088</v>
      </c>
    </row>
    <row r="32" spans="2:10" outlineLevel="1">
      <c r="B32" s="65" t="s">
        <v>208</v>
      </c>
      <c r="C32" s="66" t="s">
        <v>570</v>
      </c>
      <c r="D32" s="67" t="s">
        <v>571</v>
      </c>
      <c r="E32" s="65"/>
      <c r="F32" s="66" t="s">
        <v>341</v>
      </c>
      <c r="G32" s="68"/>
      <c r="H32" s="69"/>
      <c r="I32" s="69">
        <v>45565</v>
      </c>
      <c r="J32" s="70">
        <v>49629112</v>
      </c>
    </row>
    <row r="33" spans="2:10" outlineLevel="1">
      <c r="B33" s="65" t="s">
        <v>216</v>
      </c>
      <c r="C33" s="66" t="s">
        <v>572</v>
      </c>
      <c r="D33" s="67" t="s">
        <v>574</v>
      </c>
      <c r="E33" s="65"/>
      <c r="F33" s="66" t="s">
        <v>341</v>
      </c>
      <c r="G33" s="68"/>
      <c r="H33" s="69"/>
      <c r="I33" s="69">
        <v>45565</v>
      </c>
      <c r="J33" s="70">
        <v>64000</v>
      </c>
    </row>
    <row r="34" spans="2:10" outlineLevel="1">
      <c r="B34" s="65" t="s">
        <v>249</v>
      </c>
      <c r="C34" s="66" t="s">
        <v>593</v>
      </c>
      <c r="D34" s="67" t="s">
        <v>595</v>
      </c>
      <c r="E34" s="65"/>
      <c r="F34" s="66" t="s">
        <v>341</v>
      </c>
      <c r="G34" s="68"/>
      <c r="H34" s="69"/>
      <c r="I34" s="69">
        <v>45565</v>
      </c>
      <c r="J34" s="70">
        <v>10823900</v>
      </c>
    </row>
    <row r="35" spans="2:10" outlineLevel="1">
      <c r="B35" s="65" t="s">
        <v>242</v>
      </c>
      <c r="C35" s="66" t="s">
        <v>588</v>
      </c>
      <c r="D35" s="67" t="s">
        <v>589</v>
      </c>
      <c r="E35" s="65"/>
      <c r="F35" s="66" t="s">
        <v>341</v>
      </c>
      <c r="G35" s="68"/>
      <c r="H35" s="69"/>
      <c r="I35" s="69">
        <v>45565</v>
      </c>
      <c r="J35" s="70">
        <v>12888860</v>
      </c>
    </row>
    <row r="36" spans="2:10">
      <c r="B36" s="71" t="s">
        <v>621</v>
      </c>
      <c r="C36" s="72"/>
      <c r="D36" s="73"/>
      <c r="E36" s="73"/>
      <c r="F36" s="72"/>
      <c r="G36" s="74"/>
      <c r="H36" s="75"/>
      <c r="I36" s="75"/>
      <c r="J36" s="76">
        <f>SUM(J13:J35)</f>
        <v>1979355424</v>
      </c>
    </row>
    <row r="37" spans="2:10">
      <c r="B37" s="77"/>
      <c r="C37" s="78"/>
      <c r="F37" s="78"/>
      <c r="G37" s="79"/>
      <c r="H37" s="60"/>
      <c r="I37" s="60"/>
      <c r="J37" s="80"/>
    </row>
    <row r="38" spans="2:10">
      <c r="B38" s="71" t="s">
        <v>622</v>
      </c>
      <c r="C38" s="72"/>
      <c r="D38" s="73"/>
      <c r="E38" s="73"/>
      <c r="F38" s="72"/>
      <c r="G38" s="74"/>
      <c r="H38" s="75"/>
      <c r="I38" s="75"/>
      <c r="J38" s="81"/>
    </row>
    <row r="39" spans="2:10">
      <c r="B39" s="65" t="s">
        <v>623</v>
      </c>
      <c r="C39" s="66" t="s">
        <v>624</v>
      </c>
      <c r="D39" s="67" t="s">
        <v>523</v>
      </c>
      <c r="E39" s="65" t="s">
        <v>625</v>
      </c>
      <c r="F39" s="66" t="s">
        <v>626</v>
      </c>
      <c r="G39" s="82"/>
      <c r="H39" s="69"/>
      <c r="I39" s="69">
        <v>45565</v>
      </c>
      <c r="J39" s="70">
        <v>1055866330.8200001</v>
      </c>
    </row>
    <row r="40" spans="2:10">
      <c r="B40" s="65" t="s">
        <v>644</v>
      </c>
      <c r="C40" s="66" t="s">
        <v>645</v>
      </c>
      <c r="D40" s="67" t="s">
        <v>473</v>
      </c>
      <c r="E40" s="65" t="s">
        <v>625</v>
      </c>
      <c r="F40" s="66" t="s">
        <v>626</v>
      </c>
      <c r="G40" s="68"/>
      <c r="H40" s="69"/>
      <c r="I40" s="69">
        <v>45565</v>
      </c>
      <c r="J40" s="70">
        <v>17018211.879999999</v>
      </c>
    </row>
    <row r="41" spans="2:10" s="64" customFormat="1">
      <c r="B41" s="71" t="s">
        <v>627</v>
      </c>
      <c r="C41" s="83"/>
      <c r="D41" s="71"/>
      <c r="E41" s="71"/>
      <c r="F41" s="83"/>
      <c r="G41" s="84"/>
      <c r="H41" s="85"/>
      <c r="I41" s="85"/>
      <c r="J41" s="76">
        <f>SUM(J39:J40)</f>
        <v>1072884542.7</v>
      </c>
    </row>
    <row r="42" spans="2:10">
      <c r="B42" s="86" t="s">
        <v>628</v>
      </c>
      <c r="C42" s="87"/>
      <c r="D42" s="86"/>
      <c r="E42" s="86"/>
      <c r="F42" s="87"/>
      <c r="G42" s="88"/>
      <c r="H42" s="89"/>
      <c r="I42" s="89"/>
      <c r="J42" s="90">
        <f>J41+J36</f>
        <v>3052239966.6999998</v>
      </c>
    </row>
    <row r="43" spans="2:10">
      <c r="C43" s="78"/>
      <c r="F43" s="78"/>
      <c r="G43" s="79"/>
      <c r="H43" s="60"/>
      <c r="I43" s="60"/>
      <c r="J43" s="80"/>
    </row>
    <row r="44" spans="2:10">
      <c r="B44" s="95" t="s">
        <v>629</v>
      </c>
      <c r="C44" s="78"/>
      <c r="F44" s="78"/>
      <c r="G44" s="79"/>
      <c r="H44" s="60"/>
      <c r="I44" s="60"/>
      <c r="J44" s="80"/>
    </row>
    <row r="45" spans="2:10">
      <c r="B45" s="95" t="s">
        <v>630</v>
      </c>
      <c r="C45" s="96"/>
      <c r="D45" s="96"/>
      <c r="E45" s="96"/>
      <c r="F45" s="96"/>
      <c r="G45" s="79"/>
      <c r="H45" s="60"/>
      <c r="I45" s="60"/>
      <c r="J45" s="80"/>
    </row>
    <row r="46" spans="2:10">
      <c r="B46" s="95" t="s">
        <v>631</v>
      </c>
      <c r="C46" s="96"/>
      <c r="D46" s="96"/>
      <c r="E46" s="96"/>
      <c r="F46" s="96"/>
      <c r="G46" s="79"/>
      <c r="H46" s="60"/>
      <c r="I46" s="60"/>
      <c r="J46" s="80"/>
    </row>
    <row r="47" spans="2:10">
      <c r="C47" s="78"/>
      <c r="F47" s="78"/>
      <c r="G47" s="79"/>
      <c r="H47" s="60"/>
      <c r="I47" s="60"/>
      <c r="J47" s="80"/>
    </row>
    <row r="48" spans="2:10" ht="34.5">
      <c r="B48" s="63" t="s">
        <v>611</v>
      </c>
      <c r="C48" s="63" t="s">
        <v>612</v>
      </c>
      <c r="D48" s="63" t="s">
        <v>613</v>
      </c>
      <c r="E48" s="63" t="s">
        <v>614</v>
      </c>
      <c r="F48" s="63" t="s">
        <v>615</v>
      </c>
      <c r="G48" s="63" t="s">
        <v>616</v>
      </c>
      <c r="H48" s="63" t="s">
        <v>617</v>
      </c>
      <c r="I48" s="63" t="s">
        <v>618</v>
      </c>
      <c r="J48" s="63" t="s">
        <v>619</v>
      </c>
    </row>
    <row r="49" spans="2:10">
      <c r="B49" s="65" t="s">
        <v>338</v>
      </c>
      <c r="C49" s="66">
        <v>890903938</v>
      </c>
      <c r="D49" s="65" t="s">
        <v>443</v>
      </c>
      <c r="E49" s="65" t="s">
        <v>625</v>
      </c>
      <c r="F49" s="66" t="s">
        <v>647</v>
      </c>
      <c r="G49" s="68" t="s">
        <v>337</v>
      </c>
      <c r="H49" s="69"/>
      <c r="I49" s="69">
        <v>45565</v>
      </c>
      <c r="J49" s="102">
        <v>173717565</v>
      </c>
    </row>
    <row r="50" spans="2:10">
      <c r="B50" s="65" t="s">
        <v>338</v>
      </c>
      <c r="C50" s="66">
        <v>890903938</v>
      </c>
      <c r="D50" s="65" t="s">
        <v>443</v>
      </c>
      <c r="E50" s="65" t="s">
        <v>625</v>
      </c>
      <c r="F50" s="66" t="s">
        <v>646</v>
      </c>
      <c r="G50" s="68" t="s">
        <v>339</v>
      </c>
      <c r="H50" s="69"/>
      <c r="I50" s="69">
        <v>45565</v>
      </c>
      <c r="J50" s="70">
        <v>1581100.05</v>
      </c>
    </row>
    <row r="51" spans="2:10">
      <c r="B51" s="65" t="s">
        <v>338</v>
      </c>
      <c r="C51" s="66">
        <v>890903938</v>
      </c>
      <c r="D51" s="65" t="s">
        <v>443</v>
      </c>
      <c r="E51" s="65" t="s">
        <v>625</v>
      </c>
      <c r="F51" s="66" t="s">
        <v>646</v>
      </c>
      <c r="G51" s="68" t="s">
        <v>340</v>
      </c>
      <c r="H51" s="69"/>
      <c r="I51" s="69">
        <v>45565</v>
      </c>
      <c r="J51" s="70">
        <v>4339905.5</v>
      </c>
    </row>
    <row r="52" spans="2:10">
      <c r="B52" s="71" t="s">
        <v>632</v>
      </c>
      <c r="C52" s="72"/>
      <c r="D52" s="73"/>
      <c r="E52" s="73"/>
      <c r="F52" s="72"/>
      <c r="G52" s="74"/>
      <c r="H52" s="75"/>
      <c r="I52" s="75"/>
      <c r="J52" s="76">
        <f>SUM(J49:J51)</f>
        <v>179638570.55000001</v>
      </c>
    </row>
    <row r="53" spans="2:10">
      <c r="B53" s="64"/>
      <c r="C53" s="78"/>
      <c r="F53" s="78"/>
      <c r="G53" s="79"/>
      <c r="H53" s="60"/>
      <c r="I53" s="60"/>
      <c r="J53" s="80"/>
    </row>
    <row r="54" spans="2:10">
      <c r="B54" s="64" t="s">
        <v>633</v>
      </c>
      <c r="C54" s="78"/>
      <c r="F54" s="78"/>
      <c r="G54" s="79"/>
      <c r="H54" s="60"/>
      <c r="I54" s="60"/>
      <c r="J54" s="80"/>
    </row>
    <row r="55" spans="2:10">
      <c r="B55" s="95" t="s">
        <v>634</v>
      </c>
      <c r="C55" s="96"/>
      <c r="D55" s="96"/>
      <c r="E55" s="96"/>
      <c r="F55" s="78"/>
      <c r="G55" s="79"/>
      <c r="H55" s="60"/>
      <c r="I55" s="60"/>
      <c r="J55" s="80"/>
    </row>
    <row r="56" spans="2:10">
      <c r="B56" s="95" t="s">
        <v>635</v>
      </c>
      <c r="C56" s="96"/>
      <c r="D56" s="96"/>
      <c r="E56" s="96"/>
      <c r="F56" s="78"/>
      <c r="G56" s="79"/>
      <c r="H56" s="60"/>
      <c r="I56" s="60"/>
      <c r="J56" s="80"/>
    </row>
    <row r="57" spans="2:10">
      <c r="C57" s="78"/>
      <c r="F57" s="78"/>
      <c r="G57" s="79"/>
      <c r="H57" s="60"/>
      <c r="I57" s="60"/>
      <c r="J57" s="80"/>
    </row>
    <row r="58" spans="2:10">
      <c r="C58" s="78"/>
      <c r="F58" s="78"/>
      <c r="G58" s="79"/>
      <c r="H58" s="60"/>
      <c r="I58" s="60"/>
      <c r="J58" s="80"/>
    </row>
    <row r="59" spans="2:10" ht="34.5">
      <c r="B59" s="63" t="s">
        <v>611</v>
      </c>
      <c r="C59" s="63" t="s">
        <v>612</v>
      </c>
      <c r="D59" s="63" t="s">
        <v>613</v>
      </c>
      <c r="E59" s="63" t="s">
        <v>614</v>
      </c>
      <c r="F59" s="63" t="s">
        <v>615</v>
      </c>
      <c r="G59" s="63" t="s">
        <v>616</v>
      </c>
      <c r="H59" s="63" t="s">
        <v>617</v>
      </c>
      <c r="I59" s="63" t="s">
        <v>618</v>
      </c>
      <c r="J59" s="63" t="s">
        <v>619</v>
      </c>
    </row>
    <row r="60" spans="2:10">
      <c r="B60" s="65" t="s">
        <v>44</v>
      </c>
      <c r="C60" s="66" t="s">
        <v>451</v>
      </c>
      <c r="D60" s="65" t="s">
        <v>453</v>
      </c>
      <c r="E60" s="65"/>
      <c r="F60" s="66"/>
      <c r="G60" s="68"/>
      <c r="H60" s="69"/>
      <c r="I60" s="69">
        <v>45565</v>
      </c>
      <c r="J60" s="70">
        <v>666503577.79999995</v>
      </c>
    </row>
    <row r="61" spans="2:10">
      <c r="B61" s="65" t="s">
        <v>50</v>
      </c>
      <c r="C61" s="66" t="s">
        <v>469</v>
      </c>
      <c r="D61" s="65" t="s">
        <v>471</v>
      </c>
      <c r="E61" s="65"/>
      <c r="F61" s="66"/>
      <c r="G61" s="68"/>
      <c r="H61" s="69"/>
      <c r="I61" s="69">
        <v>45565</v>
      </c>
      <c r="J61" s="70">
        <v>192782361.30000001</v>
      </c>
    </row>
    <row r="62" spans="2:10">
      <c r="B62" s="65" t="s">
        <v>28</v>
      </c>
      <c r="C62" s="66" t="s">
        <v>392</v>
      </c>
      <c r="D62" s="65" t="s">
        <v>396</v>
      </c>
      <c r="E62" s="65"/>
      <c r="F62" s="66"/>
      <c r="G62" s="68"/>
      <c r="H62" s="69"/>
      <c r="I62" s="69">
        <v>45565</v>
      </c>
      <c r="J62" s="70">
        <v>500000000</v>
      </c>
    </row>
    <row r="63" spans="2:10">
      <c r="B63" s="65" t="s">
        <v>46</v>
      </c>
      <c r="C63" s="66" t="s">
        <v>455</v>
      </c>
      <c r="D63" s="65" t="s">
        <v>458</v>
      </c>
      <c r="E63" s="65"/>
      <c r="F63" s="66"/>
      <c r="G63" s="68"/>
      <c r="H63" s="69"/>
      <c r="I63" s="69">
        <v>45565</v>
      </c>
      <c r="J63" s="70">
        <v>121717412.18000001</v>
      </c>
    </row>
    <row r="64" spans="2:10">
      <c r="B64" s="65" t="s">
        <v>36</v>
      </c>
      <c r="C64" s="66" t="s">
        <v>360</v>
      </c>
      <c r="D64" s="65" t="s">
        <v>365</v>
      </c>
      <c r="E64" s="65"/>
      <c r="F64" s="66"/>
      <c r="G64" s="68"/>
      <c r="H64" s="69"/>
      <c r="I64" s="69">
        <v>45565</v>
      </c>
      <c r="J64" s="70">
        <v>395239719.89999998</v>
      </c>
    </row>
    <row r="65" spans="2:10">
      <c r="B65" s="65" t="s">
        <v>34</v>
      </c>
      <c r="C65" s="66" t="s">
        <v>407</v>
      </c>
      <c r="D65" s="65" t="s">
        <v>408</v>
      </c>
      <c r="E65" s="65"/>
      <c r="F65" s="66"/>
      <c r="G65" s="68"/>
      <c r="H65" s="69"/>
      <c r="I65" s="69">
        <v>45565</v>
      </c>
      <c r="J65" s="70">
        <v>191526068.75</v>
      </c>
    </row>
    <row r="66" spans="2:10">
      <c r="B66" s="65" t="s">
        <v>40</v>
      </c>
      <c r="C66" s="66" t="s">
        <v>432</v>
      </c>
      <c r="D66" s="65" t="s">
        <v>431</v>
      </c>
      <c r="E66" s="65"/>
      <c r="F66" s="66"/>
      <c r="G66" s="68"/>
      <c r="H66" s="69"/>
      <c r="I66" s="69">
        <v>45565</v>
      </c>
      <c r="J66" s="70">
        <v>170000000</v>
      </c>
    </row>
    <row r="67" spans="2:10">
      <c r="B67" s="65" t="s">
        <v>22</v>
      </c>
      <c r="C67" s="66" t="s">
        <v>375</v>
      </c>
      <c r="D67" s="65" t="s">
        <v>378</v>
      </c>
      <c r="E67" s="65"/>
      <c r="F67" s="66"/>
      <c r="G67" s="68"/>
      <c r="H67" s="69"/>
      <c r="I67" s="69">
        <v>45565</v>
      </c>
      <c r="J67" s="70">
        <v>280500000</v>
      </c>
    </row>
    <row r="68" spans="2:10">
      <c r="B68" s="65" t="s">
        <v>24</v>
      </c>
      <c r="C68" s="66" t="s">
        <v>379</v>
      </c>
      <c r="D68" s="65" t="s">
        <v>384</v>
      </c>
      <c r="E68" s="65"/>
      <c r="F68" s="66"/>
      <c r="G68" s="68"/>
      <c r="H68" s="69"/>
      <c r="I68" s="69">
        <v>45565</v>
      </c>
      <c r="J68" s="70">
        <v>28026285</v>
      </c>
    </row>
    <row r="69" spans="2:10">
      <c r="B69" s="65" t="s">
        <v>42</v>
      </c>
      <c r="C69" s="66" t="s">
        <v>444</v>
      </c>
      <c r="D69" s="65" t="s">
        <v>446</v>
      </c>
      <c r="E69" s="65"/>
      <c r="F69" s="66"/>
      <c r="G69" s="68"/>
      <c r="H69" s="69"/>
      <c r="I69" s="69">
        <v>45565</v>
      </c>
      <c r="J69" s="70">
        <v>190000000</v>
      </c>
    </row>
    <row r="70" spans="2:10">
      <c r="B70" s="65" t="s">
        <v>30</v>
      </c>
      <c r="C70" s="66" t="s">
        <v>397</v>
      </c>
      <c r="D70" s="65" t="s">
        <v>400</v>
      </c>
      <c r="E70" s="65"/>
      <c r="F70" s="66"/>
      <c r="G70" s="68"/>
      <c r="H70" s="69"/>
      <c r="I70" s="69">
        <v>45565</v>
      </c>
      <c r="J70" s="70">
        <v>162012576.34</v>
      </c>
    </row>
    <row r="71" spans="2:10">
      <c r="B71" s="65" t="s">
        <v>26</v>
      </c>
      <c r="C71" s="66" t="s">
        <v>386</v>
      </c>
      <c r="D71" s="65" t="s">
        <v>391</v>
      </c>
      <c r="E71" s="65"/>
      <c r="F71" s="66"/>
      <c r="G71" s="68"/>
      <c r="H71" s="69"/>
      <c r="I71" s="69">
        <v>45565</v>
      </c>
      <c r="J71" s="70">
        <v>346394782.72000003</v>
      </c>
    </row>
    <row r="72" spans="2:10">
      <c r="B72" s="65" t="s">
        <v>32</v>
      </c>
      <c r="C72" s="66" t="s">
        <v>401</v>
      </c>
      <c r="D72" s="65" t="s">
        <v>406</v>
      </c>
      <c r="E72" s="65"/>
      <c r="F72" s="66"/>
      <c r="G72" s="68"/>
      <c r="H72" s="69"/>
      <c r="I72" s="69">
        <v>45565</v>
      </c>
      <c r="J72" s="70">
        <v>74368964.060000002</v>
      </c>
    </row>
    <row r="73" spans="2:10">
      <c r="B73" s="65" t="s">
        <v>38</v>
      </c>
      <c r="C73" s="66" t="s">
        <v>369</v>
      </c>
      <c r="D73" s="65" t="s">
        <v>374</v>
      </c>
      <c r="E73" s="65"/>
      <c r="F73" s="66"/>
      <c r="G73" s="68"/>
      <c r="H73" s="69"/>
      <c r="I73" s="69">
        <v>45565</v>
      </c>
      <c r="J73" s="70">
        <v>926943463.44000006</v>
      </c>
    </row>
    <row r="74" spans="2:10">
      <c r="B74" s="65" t="s">
        <v>48</v>
      </c>
      <c r="C74" s="66" t="s">
        <v>465</v>
      </c>
      <c r="D74" s="65" t="s">
        <v>468</v>
      </c>
      <c r="E74" s="65"/>
      <c r="F74" s="66"/>
      <c r="G74" s="68"/>
      <c r="H74" s="69"/>
      <c r="I74" s="69">
        <v>45565</v>
      </c>
      <c r="J74" s="70">
        <v>20877818.600000001</v>
      </c>
    </row>
    <row r="75" spans="2:10">
      <c r="B75" s="71" t="s">
        <v>636</v>
      </c>
      <c r="C75" s="83"/>
      <c r="D75" s="71"/>
      <c r="E75" s="71"/>
      <c r="F75" s="83"/>
      <c r="G75" s="84"/>
      <c r="H75" s="85"/>
      <c r="I75" s="85"/>
      <c r="J75" s="76">
        <f>SUM(J60:J74)</f>
        <v>4266893030.0899997</v>
      </c>
    </row>
    <row r="76" spans="2:10">
      <c r="C76" s="78"/>
      <c r="F76" s="78"/>
      <c r="G76" s="79"/>
      <c r="H76" s="60"/>
      <c r="I76" s="60"/>
      <c r="J76" s="80"/>
    </row>
    <row r="77" spans="2:10">
      <c r="B77" s="64" t="s">
        <v>637</v>
      </c>
      <c r="C77" s="78"/>
      <c r="F77" s="78"/>
      <c r="G77" s="79"/>
      <c r="H77" s="60"/>
      <c r="I77" s="60"/>
      <c r="J77" s="80"/>
    </row>
    <row r="78" spans="2:10">
      <c r="B78" s="95" t="s">
        <v>634</v>
      </c>
      <c r="C78" s="96"/>
      <c r="D78" s="96"/>
      <c r="E78" s="96"/>
      <c r="F78" s="78"/>
      <c r="G78" s="79"/>
      <c r="H78" s="60"/>
      <c r="I78" s="60"/>
      <c r="J78" s="80"/>
    </row>
    <row r="79" spans="2:10">
      <c r="B79" s="95" t="s">
        <v>638</v>
      </c>
      <c r="C79" s="96"/>
      <c r="D79" s="96"/>
      <c r="E79" s="96"/>
      <c r="F79" s="78"/>
      <c r="G79" s="79"/>
      <c r="H79" s="60"/>
      <c r="I79" s="60"/>
      <c r="J79" s="80"/>
    </row>
    <row r="80" spans="2:10" ht="34.5">
      <c r="B80" s="63" t="s">
        <v>611</v>
      </c>
      <c r="C80" s="63" t="s">
        <v>612</v>
      </c>
      <c r="D80" s="63" t="s">
        <v>613</v>
      </c>
      <c r="E80" s="63" t="s">
        <v>614</v>
      </c>
      <c r="F80" s="63" t="s">
        <v>615</v>
      </c>
      <c r="G80" s="63" t="s">
        <v>616</v>
      </c>
      <c r="H80" s="63" t="s">
        <v>617</v>
      </c>
      <c r="I80" s="63" t="s">
        <v>618</v>
      </c>
      <c r="J80" s="63" t="s">
        <v>619</v>
      </c>
    </row>
    <row r="81" spans="2:10">
      <c r="B81" s="65" t="s">
        <v>120</v>
      </c>
      <c r="C81" s="66" t="s">
        <v>545</v>
      </c>
      <c r="D81" s="65" t="s">
        <v>547</v>
      </c>
      <c r="E81" s="65"/>
      <c r="F81" s="66"/>
      <c r="G81" s="68"/>
      <c r="H81" s="69"/>
      <c r="I81" s="69">
        <v>45565</v>
      </c>
      <c r="J81" s="70">
        <v>49275450.049999997</v>
      </c>
    </row>
    <row r="82" spans="2:10">
      <c r="B82" s="65" t="s">
        <v>147</v>
      </c>
      <c r="C82" s="66" t="s">
        <v>649</v>
      </c>
      <c r="D82" s="65"/>
      <c r="E82" s="65"/>
      <c r="F82" s="66"/>
      <c r="G82" s="68"/>
      <c r="H82" s="69"/>
      <c r="I82" s="69">
        <v>45565</v>
      </c>
      <c r="J82" s="70">
        <v>123500</v>
      </c>
    </row>
    <row r="83" spans="2:10">
      <c r="B83" s="65" t="s">
        <v>258</v>
      </c>
      <c r="C83" s="66" t="s">
        <v>650</v>
      </c>
      <c r="D83" s="65" t="s">
        <v>662</v>
      </c>
      <c r="E83" s="65"/>
      <c r="F83" s="66"/>
      <c r="G83" s="68"/>
      <c r="H83" s="69"/>
      <c r="I83" s="69">
        <v>45565</v>
      </c>
      <c r="J83" s="70">
        <v>102442901.06</v>
      </c>
    </row>
    <row r="84" spans="2:10">
      <c r="B84" s="65" t="s">
        <v>94</v>
      </c>
      <c r="C84" s="66" t="s">
        <v>651</v>
      </c>
      <c r="D84" s="65"/>
      <c r="E84" s="65"/>
      <c r="F84" s="66"/>
      <c r="G84" s="68"/>
      <c r="H84" s="69"/>
      <c r="I84" s="69">
        <v>45565</v>
      </c>
      <c r="J84" s="70">
        <v>5992578</v>
      </c>
    </row>
    <row r="85" spans="2:10">
      <c r="B85" s="65" t="s">
        <v>90</v>
      </c>
      <c r="C85" s="66" t="s">
        <v>494</v>
      </c>
      <c r="D85" s="65" t="s">
        <v>497</v>
      </c>
      <c r="E85" s="65"/>
      <c r="F85" s="66"/>
      <c r="G85" s="68"/>
      <c r="H85" s="69"/>
      <c r="I85" s="69">
        <v>45565</v>
      </c>
      <c r="J85" s="70">
        <v>63146550</v>
      </c>
    </row>
    <row r="86" spans="2:10">
      <c r="B86" s="65" t="s">
        <v>155</v>
      </c>
      <c r="C86" s="66" t="s">
        <v>426</v>
      </c>
      <c r="D86" s="65" t="s">
        <v>431</v>
      </c>
      <c r="E86" s="65"/>
      <c r="F86" s="66"/>
      <c r="G86" s="68"/>
      <c r="H86" s="69"/>
      <c r="I86" s="69">
        <v>45565</v>
      </c>
      <c r="J86" s="70">
        <v>1970700</v>
      </c>
    </row>
    <row r="87" spans="2:10">
      <c r="B87" s="65" t="s">
        <v>112</v>
      </c>
      <c r="C87" s="66" t="s">
        <v>503</v>
      </c>
      <c r="D87" s="65" t="s">
        <v>505</v>
      </c>
      <c r="E87" s="65"/>
      <c r="F87" s="66"/>
      <c r="G87" s="68"/>
      <c r="H87" s="69"/>
      <c r="I87" s="69">
        <v>45565</v>
      </c>
      <c r="J87" s="70">
        <v>4284000</v>
      </c>
    </row>
    <row r="88" spans="2:10">
      <c r="B88" s="65" t="s">
        <v>102</v>
      </c>
      <c r="C88" s="66" t="s">
        <v>524</v>
      </c>
      <c r="D88" s="65" t="s">
        <v>526</v>
      </c>
      <c r="E88" s="65"/>
      <c r="F88" s="66"/>
      <c r="G88" s="68"/>
      <c r="H88" s="69"/>
      <c r="I88" s="69">
        <v>45565</v>
      </c>
      <c r="J88" s="70">
        <v>288394519.02999997</v>
      </c>
    </row>
    <row r="89" spans="2:10">
      <c r="B89" s="65" t="s">
        <v>134</v>
      </c>
      <c r="C89" s="66" t="s">
        <v>652</v>
      </c>
      <c r="D89" s="65"/>
      <c r="E89" s="65"/>
      <c r="F89" s="66"/>
      <c r="G89" s="68"/>
      <c r="H89" s="69"/>
      <c r="I89" s="69">
        <v>45565</v>
      </c>
      <c r="J89" s="70">
        <v>413593.44</v>
      </c>
    </row>
    <row r="90" spans="2:10">
      <c r="B90" s="65" t="s">
        <v>116</v>
      </c>
      <c r="C90" s="66" t="s">
        <v>519</v>
      </c>
      <c r="D90" s="65" t="s">
        <v>521</v>
      </c>
      <c r="E90" s="65"/>
      <c r="F90" s="66"/>
      <c r="G90" s="68"/>
      <c r="H90" s="69"/>
      <c r="I90" s="69">
        <v>45565</v>
      </c>
      <c r="J90" s="70">
        <v>16518600</v>
      </c>
    </row>
    <row r="91" spans="2:10">
      <c r="B91" s="65" t="s">
        <v>28</v>
      </c>
      <c r="C91" s="66" t="s">
        <v>392</v>
      </c>
      <c r="D91" s="65" t="s">
        <v>396</v>
      </c>
      <c r="E91" s="65"/>
      <c r="F91" s="66"/>
      <c r="G91" s="68"/>
      <c r="H91" s="69"/>
      <c r="I91" s="69">
        <v>45565</v>
      </c>
      <c r="J91" s="70">
        <v>96025789.019999996</v>
      </c>
    </row>
    <row r="92" spans="2:10">
      <c r="B92" s="65" t="s">
        <v>36</v>
      </c>
      <c r="C92" s="66" t="s">
        <v>360</v>
      </c>
      <c r="D92" s="65" t="s">
        <v>365</v>
      </c>
      <c r="E92" s="65"/>
      <c r="F92" s="66"/>
      <c r="G92" s="68"/>
      <c r="H92" s="69"/>
      <c r="I92" s="69">
        <v>45565</v>
      </c>
      <c r="J92" s="70">
        <v>81430608</v>
      </c>
    </row>
    <row r="93" spans="2:10">
      <c r="B93" s="65" t="s">
        <v>98</v>
      </c>
      <c r="C93" s="66" t="s">
        <v>474</v>
      </c>
      <c r="D93" s="65" t="s">
        <v>479</v>
      </c>
      <c r="E93" s="65"/>
      <c r="F93" s="66"/>
      <c r="G93" s="68"/>
      <c r="H93" s="69"/>
      <c r="I93" s="69">
        <v>45565</v>
      </c>
      <c r="J93" s="70">
        <v>3037000</v>
      </c>
    </row>
    <row r="94" spans="2:10">
      <c r="B94" s="65" t="s">
        <v>130</v>
      </c>
      <c r="C94" s="66" t="s">
        <v>510</v>
      </c>
      <c r="D94" s="65" t="s">
        <v>514</v>
      </c>
      <c r="E94" s="65"/>
      <c r="F94" s="66"/>
      <c r="G94" s="68"/>
      <c r="H94" s="69"/>
      <c r="I94" s="69">
        <v>45565</v>
      </c>
      <c r="J94" s="70">
        <v>19793289</v>
      </c>
    </row>
    <row r="95" spans="2:10">
      <c r="B95" s="65" t="s">
        <v>118</v>
      </c>
      <c r="C95" s="66" t="s">
        <v>542</v>
      </c>
      <c r="D95" s="65" t="s">
        <v>544</v>
      </c>
      <c r="E95" s="65"/>
      <c r="F95" s="66"/>
      <c r="G95" s="68"/>
      <c r="H95" s="69"/>
      <c r="I95" s="69">
        <v>45565</v>
      </c>
      <c r="J95" s="70">
        <v>1944000</v>
      </c>
    </row>
    <row r="96" spans="2:10">
      <c r="B96" s="65" t="s">
        <v>40</v>
      </c>
      <c r="C96" s="66" t="s">
        <v>432</v>
      </c>
      <c r="D96" s="65" t="s">
        <v>431</v>
      </c>
      <c r="E96" s="65"/>
      <c r="F96" s="66"/>
      <c r="G96" s="68"/>
      <c r="H96" s="69"/>
      <c r="I96" s="69">
        <v>45565</v>
      </c>
      <c r="J96" s="70">
        <v>33312600</v>
      </c>
    </row>
    <row r="97" spans="2:10">
      <c r="B97" s="65" t="s">
        <v>153</v>
      </c>
      <c r="C97" s="66" t="s">
        <v>420</v>
      </c>
      <c r="D97" s="65" t="s">
        <v>424</v>
      </c>
      <c r="E97" s="65"/>
      <c r="F97" s="66"/>
      <c r="G97" s="68"/>
      <c r="H97" s="69"/>
      <c r="I97" s="69">
        <v>45565</v>
      </c>
      <c r="J97" s="70">
        <v>9661114</v>
      </c>
    </row>
    <row r="98" spans="2:10">
      <c r="B98" s="65" t="s">
        <v>106</v>
      </c>
      <c r="C98" s="66" t="s">
        <v>480</v>
      </c>
      <c r="D98" s="65" t="s">
        <v>484</v>
      </c>
      <c r="E98" s="65"/>
      <c r="F98" s="66"/>
      <c r="G98" s="68"/>
      <c r="H98" s="69"/>
      <c r="I98" s="69">
        <v>45565</v>
      </c>
      <c r="J98" s="70">
        <v>3600000</v>
      </c>
    </row>
    <row r="99" spans="2:10">
      <c r="B99" s="65" t="s">
        <v>114</v>
      </c>
      <c r="C99" s="66" t="s">
        <v>506</v>
      </c>
      <c r="D99" s="65" t="s">
        <v>509</v>
      </c>
      <c r="E99" s="65"/>
      <c r="F99" s="66"/>
      <c r="G99" s="68"/>
      <c r="H99" s="69"/>
      <c r="I99" s="69">
        <v>45565</v>
      </c>
      <c r="J99" s="70">
        <v>4675142</v>
      </c>
    </row>
    <row r="100" spans="2:10">
      <c r="B100" s="65" t="s">
        <v>42</v>
      </c>
      <c r="C100" s="66" t="s">
        <v>444</v>
      </c>
      <c r="D100" s="65" t="s">
        <v>446</v>
      </c>
      <c r="E100" s="65"/>
      <c r="F100" s="66"/>
      <c r="G100" s="68"/>
      <c r="H100" s="69"/>
      <c r="I100" s="69">
        <v>45565</v>
      </c>
      <c r="J100" s="70">
        <v>4520637.4000000004</v>
      </c>
    </row>
    <row r="101" spans="2:10">
      <c r="B101" s="65" t="s">
        <v>122</v>
      </c>
      <c r="C101" s="66" t="s">
        <v>548</v>
      </c>
      <c r="D101" s="65" t="s">
        <v>550</v>
      </c>
      <c r="E101" s="65"/>
      <c r="F101" s="66"/>
      <c r="G101" s="68"/>
      <c r="H101" s="69"/>
      <c r="I101" s="69">
        <v>45565</v>
      </c>
      <c r="J101" s="70">
        <v>3304800</v>
      </c>
    </row>
    <row r="102" spans="2:10">
      <c r="B102" s="65" t="s">
        <v>92</v>
      </c>
      <c r="C102" s="66" t="s">
        <v>515</v>
      </c>
      <c r="D102" s="65" t="s">
        <v>518</v>
      </c>
      <c r="E102" s="65"/>
      <c r="F102" s="66"/>
      <c r="G102" s="68"/>
      <c r="H102" s="69"/>
      <c r="I102" s="69">
        <v>45565</v>
      </c>
      <c r="J102" s="70">
        <v>113873486.98999999</v>
      </c>
    </row>
    <row r="103" spans="2:10">
      <c r="B103" s="65" t="s">
        <v>30</v>
      </c>
      <c r="C103" s="66" t="s">
        <v>397</v>
      </c>
      <c r="D103" s="65" t="s">
        <v>400</v>
      </c>
      <c r="E103" s="65"/>
      <c r="F103" s="66"/>
      <c r="G103" s="68"/>
      <c r="H103" s="69"/>
      <c r="I103" s="69">
        <v>45565</v>
      </c>
      <c r="J103" s="70">
        <v>8752902.3000000007</v>
      </c>
    </row>
    <row r="104" spans="2:10">
      <c r="B104" s="65" t="s">
        <v>128</v>
      </c>
      <c r="C104" s="66" t="s">
        <v>485</v>
      </c>
      <c r="D104" s="65"/>
      <c r="E104" s="65"/>
      <c r="F104" s="66"/>
      <c r="G104" s="68"/>
      <c r="H104" s="69"/>
      <c r="I104" s="69">
        <v>45565</v>
      </c>
      <c r="J104" s="70">
        <v>19793289</v>
      </c>
    </row>
    <row r="105" spans="2:10">
      <c r="B105" s="65" t="s">
        <v>32</v>
      </c>
      <c r="C105" s="66" t="s">
        <v>401</v>
      </c>
      <c r="D105" s="65" t="s">
        <v>406</v>
      </c>
      <c r="E105" s="65"/>
      <c r="F105" s="66"/>
      <c r="G105" s="68"/>
      <c r="H105" s="69"/>
      <c r="I105" s="69">
        <v>45565</v>
      </c>
      <c r="J105" s="70">
        <v>5446079.7400000002</v>
      </c>
    </row>
    <row r="106" spans="2:10">
      <c r="B106" s="65" t="s">
        <v>86</v>
      </c>
      <c r="C106" s="66" t="s">
        <v>551</v>
      </c>
      <c r="D106" s="65" t="s">
        <v>553</v>
      </c>
      <c r="E106" s="65"/>
      <c r="F106" s="66"/>
      <c r="G106" s="68"/>
      <c r="H106" s="69"/>
      <c r="I106" s="69">
        <v>45565</v>
      </c>
      <c r="J106" s="70">
        <v>5324926.42</v>
      </c>
    </row>
    <row r="107" spans="2:10">
      <c r="B107" s="65" t="s">
        <v>110</v>
      </c>
      <c r="C107" s="66" t="s">
        <v>498</v>
      </c>
      <c r="D107" s="65" t="s">
        <v>502</v>
      </c>
      <c r="E107" s="65"/>
      <c r="F107" s="66"/>
      <c r="G107" s="68"/>
      <c r="H107" s="69"/>
      <c r="I107" s="69">
        <v>45565</v>
      </c>
      <c r="J107" s="70">
        <v>3900000</v>
      </c>
    </row>
    <row r="108" spans="2:10">
      <c r="B108" s="65" t="s">
        <v>38</v>
      </c>
      <c r="C108" s="66" t="s">
        <v>369</v>
      </c>
      <c r="D108" s="65" t="s">
        <v>374</v>
      </c>
      <c r="E108" s="65"/>
      <c r="F108" s="66"/>
      <c r="G108" s="68"/>
      <c r="H108" s="69"/>
      <c r="I108" s="69">
        <v>45565</v>
      </c>
      <c r="J108" s="70">
        <v>206857700</v>
      </c>
    </row>
    <row r="109" spans="2:10">
      <c r="B109" s="65" t="s">
        <v>108</v>
      </c>
      <c r="C109" s="66" t="s">
        <v>369</v>
      </c>
      <c r="D109" s="65" t="s">
        <v>493</v>
      </c>
      <c r="E109" s="65"/>
      <c r="F109" s="66"/>
      <c r="G109" s="68"/>
      <c r="H109" s="69"/>
      <c r="I109" s="69">
        <v>45565</v>
      </c>
      <c r="J109" s="70">
        <v>5712000</v>
      </c>
    </row>
    <row r="110" spans="2:10">
      <c r="B110" s="65" t="s">
        <v>138</v>
      </c>
      <c r="C110" s="66" t="s">
        <v>530</v>
      </c>
      <c r="D110" s="65" t="s">
        <v>532</v>
      </c>
      <c r="E110" s="65"/>
      <c r="F110" s="66"/>
      <c r="G110" s="68"/>
      <c r="H110" s="69"/>
      <c r="I110" s="69">
        <v>45565</v>
      </c>
      <c r="J110" s="70">
        <v>54978448.590000004</v>
      </c>
    </row>
    <row r="111" spans="2:10">
      <c r="B111" s="65" t="s">
        <v>145</v>
      </c>
      <c r="C111" s="66" t="s">
        <v>653</v>
      </c>
      <c r="D111" s="65"/>
      <c r="E111" s="65"/>
      <c r="F111" s="66"/>
      <c r="G111" s="68"/>
      <c r="H111" s="69"/>
      <c r="I111" s="69">
        <v>45565</v>
      </c>
      <c r="J111" s="70">
        <v>990794</v>
      </c>
    </row>
    <row r="112" spans="2:10">
      <c r="B112" s="65" t="s">
        <v>124</v>
      </c>
      <c r="C112" s="66" t="s">
        <v>557</v>
      </c>
      <c r="D112" s="65" t="s">
        <v>663</v>
      </c>
      <c r="E112" s="65"/>
      <c r="F112" s="66"/>
      <c r="G112" s="68"/>
      <c r="H112" s="69"/>
      <c r="I112" s="69">
        <v>45565</v>
      </c>
      <c r="J112" s="70">
        <v>3000000</v>
      </c>
    </row>
    <row r="113" spans="2:10">
      <c r="B113" s="65" t="s">
        <v>149</v>
      </c>
      <c r="C113" s="66" t="s">
        <v>562</v>
      </c>
      <c r="D113" s="65"/>
      <c r="E113" s="65"/>
      <c r="F113" s="66"/>
      <c r="G113" s="68"/>
      <c r="H113" s="69"/>
      <c r="I113" s="69">
        <v>45565</v>
      </c>
      <c r="J113" s="70">
        <v>2174005.9500000002</v>
      </c>
    </row>
    <row r="114" spans="2:10">
      <c r="B114" s="65" t="s">
        <v>140</v>
      </c>
      <c r="C114" s="66" t="s">
        <v>533</v>
      </c>
      <c r="D114" s="65" t="s">
        <v>535</v>
      </c>
      <c r="E114" s="65"/>
      <c r="F114" s="66"/>
      <c r="G114" s="68"/>
      <c r="H114" s="69"/>
      <c r="I114" s="69">
        <v>45565</v>
      </c>
      <c r="J114" s="70">
        <v>1990625</v>
      </c>
    </row>
    <row r="115" spans="2:10">
      <c r="B115" s="100" t="s">
        <v>639</v>
      </c>
      <c r="C115" s="100"/>
      <c r="D115" s="100"/>
      <c r="E115" s="100"/>
      <c r="F115" s="100"/>
      <c r="G115" s="100"/>
      <c r="H115" s="100"/>
      <c r="I115" s="100"/>
      <c r="J115" s="58">
        <f>SUM(J81:J114)</f>
        <v>1226661628.9899998</v>
      </c>
    </row>
    <row r="116" spans="2:10">
      <c r="B116" s="101"/>
      <c r="C116" s="101"/>
      <c r="D116" s="101"/>
      <c r="E116" s="101"/>
      <c r="F116" s="101"/>
      <c r="G116" s="101"/>
      <c r="H116" s="101"/>
      <c r="I116" s="101"/>
      <c r="J116" s="57"/>
    </row>
    <row r="117" spans="2:10">
      <c r="B117" s="100" t="s">
        <v>640</v>
      </c>
      <c r="C117" s="100"/>
      <c r="D117" s="100"/>
      <c r="E117" s="100"/>
      <c r="F117" s="100"/>
      <c r="G117" s="100"/>
      <c r="H117" s="100"/>
      <c r="I117" s="100"/>
      <c r="J117" s="58">
        <f>+J115+J75+J52+J42</f>
        <v>8725433196.3299999</v>
      </c>
    </row>
    <row r="120" spans="2:10">
      <c r="I120" s="64" t="s">
        <v>348</v>
      </c>
      <c r="J120" s="105" t="e">
        <f>-#REF!</f>
        <v>#REF!</v>
      </c>
    </row>
    <row r="122" spans="2:10">
      <c r="J122" s="61" t="e">
        <f>+J117-J120</f>
        <v>#REF!</v>
      </c>
    </row>
  </sheetData>
  <autoFilter ref="A12:XCF12" xr:uid="{AD369947-0575-4AAF-A9E0-37A738DCF6B3}"/>
  <mergeCells count="4">
    <mergeCell ref="B2:J2"/>
    <mergeCell ref="B3:J3"/>
    <mergeCell ref="B4:J4"/>
    <mergeCell ref="B5:J5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"/>
  <sheetViews>
    <sheetView zoomScale="150" zoomScaleNormal="150" workbookViewId="0">
      <selection activeCell="E18" sqref="E18"/>
    </sheetView>
  </sheetViews>
  <sheetFormatPr baseColWidth="10" defaultColWidth="9.296875" defaultRowHeight="13"/>
  <cols>
    <col min="1" max="1" width="8.796875" customWidth="1"/>
    <col min="2" max="2" width="13.5" customWidth="1"/>
    <col min="3" max="3" width="53.5" customWidth="1"/>
    <col min="4" max="4" width="9.296875" customWidth="1"/>
    <col min="5" max="5" width="28.19921875" customWidth="1"/>
    <col min="6" max="6" width="9.296875" customWidth="1"/>
    <col min="7" max="7" width="10.69921875" customWidth="1"/>
    <col min="8" max="8" width="9.296875" customWidth="1"/>
    <col min="9" max="10" width="8.796875" customWidth="1"/>
    <col min="11" max="11" width="12.5" customWidth="1"/>
    <col min="12" max="12" width="8.796875" customWidth="1"/>
    <col min="13" max="13" width="9.296875" customWidth="1"/>
    <col min="14" max="15" width="8.796875" customWidth="1"/>
    <col min="16" max="16" width="14.5" customWidth="1"/>
  </cols>
  <sheetData>
    <row r="1" spans="1:16" ht="7" customHeight="1">
      <c r="A1" s="916" t="s">
        <v>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8"/>
    </row>
    <row r="2" spans="1:16" ht="15" customHeight="1">
      <c r="A2" s="7"/>
      <c r="B2" s="7"/>
      <c r="C2" s="7"/>
      <c r="D2" s="8"/>
      <c r="E2" s="7"/>
      <c r="F2" s="7"/>
      <c r="G2" s="9"/>
      <c r="H2" s="10"/>
      <c r="I2" s="10"/>
      <c r="J2" s="10"/>
      <c r="K2" s="10"/>
      <c r="L2" s="10"/>
      <c r="M2" s="10"/>
      <c r="N2" s="10"/>
      <c r="O2" s="10"/>
      <c r="P2" s="7" t="s">
        <v>0</v>
      </c>
    </row>
    <row r="3" spans="1:16" ht="6.75" customHeight="1">
      <c r="A3" s="1"/>
      <c r="B3" s="1"/>
      <c r="C3" s="1"/>
      <c r="D3" s="4"/>
      <c r="E3" s="1"/>
      <c r="F3" s="1"/>
      <c r="G3" s="3"/>
      <c r="H3" s="3"/>
      <c r="I3" s="3"/>
      <c r="J3" s="3"/>
      <c r="K3" s="3"/>
      <c r="L3" s="3"/>
      <c r="M3" s="3"/>
      <c r="N3" s="3"/>
      <c r="O3" s="3"/>
      <c r="P3" s="1"/>
    </row>
    <row r="4" spans="1:16" ht="6.75" customHeight="1">
      <c r="A4" s="1"/>
      <c r="B4" s="1"/>
      <c r="C4" s="1"/>
      <c r="D4" s="4"/>
      <c r="E4" s="1"/>
      <c r="F4" s="1"/>
      <c r="G4" s="3"/>
      <c r="H4" s="3"/>
      <c r="I4" s="3"/>
      <c r="J4" s="3"/>
      <c r="K4" s="3"/>
      <c r="L4" s="3"/>
      <c r="M4" s="3"/>
      <c r="N4" s="3"/>
      <c r="O4" s="3"/>
      <c r="P4" s="1"/>
    </row>
    <row r="5" spans="1:16" ht="6.75" customHeight="1">
      <c r="A5" s="1"/>
      <c r="B5" s="1"/>
      <c r="C5" s="1"/>
      <c r="D5" s="4"/>
      <c r="E5" s="1"/>
      <c r="F5" s="1"/>
      <c r="G5" s="3"/>
      <c r="H5" s="3"/>
      <c r="I5" s="3"/>
      <c r="J5" s="3"/>
      <c r="K5" s="3"/>
      <c r="L5" s="3"/>
      <c r="M5" s="3"/>
      <c r="N5" s="3"/>
      <c r="O5" s="3"/>
      <c r="P5" s="1"/>
    </row>
    <row r="6" spans="1:16" ht="6.75" customHeight="1">
      <c r="A6" s="1"/>
      <c r="B6" s="1"/>
      <c r="C6" s="1"/>
      <c r="D6" s="4"/>
      <c r="E6" s="1"/>
      <c r="F6" s="1"/>
      <c r="G6" s="3"/>
      <c r="H6" s="3"/>
      <c r="I6" s="3"/>
      <c r="J6" s="3"/>
      <c r="K6" s="3"/>
      <c r="L6" s="3"/>
      <c r="M6" s="3"/>
      <c r="N6" s="3"/>
      <c r="O6" s="3"/>
      <c r="P6" s="1"/>
    </row>
    <row r="7" spans="1:16" ht="6.75" customHeight="1">
      <c r="A7" s="1"/>
      <c r="B7" s="1"/>
      <c r="C7" s="1"/>
      <c r="D7" s="4"/>
      <c r="E7" s="3"/>
      <c r="F7" s="1"/>
      <c r="G7" s="2"/>
      <c r="H7" s="3"/>
      <c r="I7" s="3"/>
      <c r="J7" s="3"/>
      <c r="K7" s="3"/>
      <c r="L7" s="3"/>
      <c r="M7" s="3"/>
      <c r="N7" s="3"/>
      <c r="O7" s="3"/>
      <c r="P7" s="1"/>
    </row>
    <row r="8" spans="1:16" ht="6.75" customHeight="1">
      <c r="A8" s="1"/>
      <c r="B8" s="1"/>
      <c r="C8" s="1"/>
      <c r="D8" s="4"/>
      <c r="E8" s="1"/>
      <c r="F8" s="1"/>
      <c r="G8" s="2"/>
      <c r="H8" s="3"/>
      <c r="I8" s="3"/>
      <c r="J8" s="3"/>
      <c r="K8" s="3"/>
      <c r="L8" s="3"/>
      <c r="M8" s="3"/>
      <c r="N8" s="3"/>
      <c r="O8" s="3"/>
      <c r="P8" s="1"/>
    </row>
    <row r="9" spans="1:16" ht="6.75" customHeight="1">
      <c r="A9" s="1"/>
      <c r="B9" s="1"/>
      <c r="C9" s="1"/>
      <c r="D9" s="4"/>
      <c r="E9" s="1"/>
      <c r="F9" s="1"/>
      <c r="G9" s="2"/>
      <c r="H9" s="3"/>
      <c r="I9" s="3"/>
      <c r="J9" s="3"/>
      <c r="K9" s="3"/>
      <c r="L9" s="3"/>
      <c r="M9" s="3"/>
      <c r="N9" s="3"/>
      <c r="O9" s="3"/>
      <c r="P9" s="1"/>
    </row>
    <row r="10" spans="1:16" ht="6.75" customHeight="1">
      <c r="A10" s="919"/>
      <c r="B10" s="920"/>
      <c r="C10" s="920"/>
      <c r="D10" s="920"/>
      <c r="E10" s="920"/>
      <c r="F10" s="921"/>
      <c r="G10" s="6"/>
      <c r="H10" s="5"/>
      <c r="I10" s="5"/>
      <c r="J10" s="5"/>
      <c r="K10" s="5"/>
      <c r="L10" s="5"/>
      <c r="M10" s="5"/>
      <c r="N10" s="5"/>
      <c r="O10" s="5"/>
      <c r="P10" s="5"/>
    </row>
  </sheetData>
  <mergeCells count="2">
    <mergeCell ref="A1:P1"/>
    <mergeCell ref="A10:F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657C7-0481-4B64-A7FD-9672E3DD562A}">
  <dimension ref="A1:H196"/>
  <sheetViews>
    <sheetView workbookViewId="0">
      <selection activeCell="D15" sqref="D15"/>
    </sheetView>
  </sheetViews>
  <sheetFormatPr baseColWidth="10" defaultColWidth="10.69921875" defaultRowHeight="13"/>
  <cols>
    <col min="1" max="1" width="15.19921875" style="167" customWidth="1"/>
    <col min="2" max="2" width="35.69921875" style="167" customWidth="1"/>
    <col min="3" max="3" width="16.296875" style="167" customWidth="1"/>
    <col min="4" max="4" width="39.296875" style="167" customWidth="1"/>
    <col min="5" max="5" width="18.19921875" style="16" customWidth="1"/>
    <col min="6" max="6" width="13.5" style="16" customWidth="1"/>
    <col min="7" max="7" width="14.69921875" style="16" customWidth="1"/>
    <col min="8" max="8" width="16.796875" style="16" customWidth="1"/>
    <col min="9" max="16384" width="10.69921875" style="11"/>
  </cols>
  <sheetData>
    <row r="1" spans="1:8" ht="14.5">
      <c r="A1" s="922" t="s">
        <v>2</v>
      </c>
      <c r="B1" s="922"/>
      <c r="C1" s="922"/>
      <c r="D1" s="922"/>
      <c r="E1" s="922"/>
      <c r="F1" s="922"/>
      <c r="G1" s="922"/>
      <c r="H1" s="922"/>
    </row>
    <row r="2" spans="1:8" ht="14.5">
      <c r="A2" s="922" t="s">
        <v>672</v>
      </c>
      <c r="B2" s="922"/>
      <c r="C2" s="922"/>
      <c r="D2" s="922"/>
      <c r="E2" s="922"/>
      <c r="F2" s="922"/>
      <c r="G2" s="922"/>
      <c r="H2" s="922"/>
    </row>
    <row r="3" spans="1:8">
      <c r="A3" s="165" t="s">
        <v>3</v>
      </c>
      <c r="B3" s="165" t="s">
        <v>4</v>
      </c>
      <c r="C3" s="165" t="s">
        <v>5</v>
      </c>
      <c r="D3" s="165" t="s">
        <v>6</v>
      </c>
      <c r="E3" s="14" t="s">
        <v>7</v>
      </c>
      <c r="F3" s="14" t="s">
        <v>8</v>
      </c>
      <c r="G3" s="14" t="s">
        <v>9</v>
      </c>
      <c r="H3" s="14" t="s">
        <v>10</v>
      </c>
    </row>
    <row r="4" spans="1:8">
      <c r="A4" s="166" t="s">
        <v>11</v>
      </c>
      <c r="B4" s="166" t="s">
        <v>12</v>
      </c>
      <c r="C4" s="166" t="s">
        <v>13</v>
      </c>
      <c r="D4" s="166" t="s">
        <v>14</v>
      </c>
      <c r="E4" s="15">
        <v>-123141888</v>
      </c>
      <c r="F4" s="15">
        <v>6481151</v>
      </c>
      <c r="G4" s="15">
        <v>0</v>
      </c>
      <c r="H4" s="15">
        <v>-116660737</v>
      </c>
    </row>
    <row r="5" spans="1:8">
      <c r="A5" s="166" t="s">
        <v>15</v>
      </c>
      <c r="B5" s="166" t="s">
        <v>16</v>
      </c>
      <c r="C5" s="166" t="s">
        <v>13</v>
      </c>
      <c r="D5" s="166" t="s">
        <v>14</v>
      </c>
      <c r="E5" s="15">
        <v>-1581100.05</v>
      </c>
      <c r="F5" s="15">
        <v>0</v>
      </c>
      <c r="G5" s="15">
        <v>1185841.53</v>
      </c>
      <c r="H5" s="15">
        <v>-2766941.58</v>
      </c>
    </row>
    <row r="6" spans="1:8">
      <c r="A6" s="166" t="s">
        <v>17</v>
      </c>
      <c r="B6" s="166" t="s">
        <v>18</v>
      </c>
      <c r="C6" s="166" t="s">
        <v>13</v>
      </c>
      <c r="D6" s="166" t="s">
        <v>14</v>
      </c>
      <c r="E6" s="15">
        <v>-4339905.5</v>
      </c>
      <c r="F6" s="15">
        <v>0</v>
      </c>
      <c r="G6" s="15">
        <v>89781.31</v>
      </c>
      <c r="H6" s="15">
        <v>-4429686.8099999996</v>
      </c>
    </row>
    <row r="7" spans="1:8">
      <c r="A7" s="166" t="s">
        <v>19</v>
      </c>
      <c r="B7" s="166" t="s">
        <v>20</v>
      </c>
      <c r="C7" s="166" t="s">
        <v>21</v>
      </c>
      <c r="D7" s="166" t="s">
        <v>22</v>
      </c>
      <c r="E7" s="15">
        <v>-280500000</v>
      </c>
      <c r="F7" s="15">
        <v>0</v>
      </c>
      <c r="G7" s="15">
        <v>0</v>
      </c>
      <c r="H7" s="15">
        <v>-280500000</v>
      </c>
    </row>
    <row r="8" spans="1:8">
      <c r="A8" s="166" t="s">
        <v>19</v>
      </c>
      <c r="B8" s="166" t="s">
        <v>20</v>
      </c>
      <c r="C8" s="166" t="s">
        <v>23</v>
      </c>
      <c r="D8" s="166" t="s">
        <v>24</v>
      </c>
      <c r="E8" s="15">
        <v>-28026285</v>
      </c>
      <c r="F8" s="15">
        <v>0</v>
      </c>
      <c r="G8" s="15">
        <v>0</v>
      </c>
      <c r="H8" s="15">
        <v>-28026285</v>
      </c>
    </row>
    <row r="9" spans="1:8">
      <c r="A9" s="166" t="s">
        <v>19</v>
      </c>
      <c r="B9" s="166" t="s">
        <v>20</v>
      </c>
      <c r="C9" s="166" t="s">
        <v>25</v>
      </c>
      <c r="D9" s="166" t="s">
        <v>26</v>
      </c>
      <c r="E9" s="15">
        <v>-346394782.72000003</v>
      </c>
      <c r="F9" s="15">
        <v>0</v>
      </c>
      <c r="G9" s="15">
        <v>0</v>
      </c>
      <c r="H9" s="15">
        <v>-346394782.72000003</v>
      </c>
    </row>
    <row r="10" spans="1:8">
      <c r="A10" s="166" t="s">
        <v>19</v>
      </c>
      <c r="B10" s="166" t="s">
        <v>20</v>
      </c>
      <c r="C10" s="166" t="s">
        <v>27</v>
      </c>
      <c r="D10" s="166" t="s">
        <v>28</v>
      </c>
      <c r="E10" s="15">
        <v>-500000000</v>
      </c>
      <c r="F10" s="15">
        <v>0</v>
      </c>
      <c r="G10" s="15">
        <v>0</v>
      </c>
      <c r="H10" s="15">
        <v>-500000000</v>
      </c>
    </row>
    <row r="11" spans="1:8">
      <c r="A11" s="166" t="s">
        <v>19</v>
      </c>
      <c r="B11" s="166" t="s">
        <v>20</v>
      </c>
      <c r="C11" s="166" t="s">
        <v>29</v>
      </c>
      <c r="D11" s="166" t="s">
        <v>30</v>
      </c>
      <c r="E11" s="15">
        <v>-149495669</v>
      </c>
      <c r="F11" s="15">
        <v>0</v>
      </c>
      <c r="G11" s="15">
        <v>0</v>
      </c>
      <c r="H11" s="15">
        <v>-149495669</v>
      </c>
    </row>
    <row r="12" spans="1:8">
      <c r="A12" s="166" t="s">
        <v>19</v>
      </c>
      <c r="B12" s="166" t="s">
        <v>20</v>
      </c>
      <c r="C12" s="166" t="s">
        <v>31</v>
      </c>
      <c r="D12" s="166" t="s">
        <v>32</v>
      </c>
      <c r="E12" s="15">
        <v>-74368964.060000002</v>
      </c>
      <c r="F12" s="15">
        <v>0</v>
      </c>
      <c r="G12" s="15">
        <v>0</v>
      </c>
      <c r="H12" s="15">
        <v>-74368964.060000002</v>
      </c>
    </row>
    <row r="13" spans="1:8">
      <c r="A13" s="166" t="s">
        <v>19</v>
      </c>
      <c r="B13" s="166" t="s">
        <v>20</v>
      </c>
      <c r="C13" s="166" t="s">
        <v>33</v>
      </c>
      <c r="D13" s="166" t="s">
        <v>34</v>
      </c>
      <c r="E13" s="15">
        <v>-21562548.030000001</v>
      </c>
      <c r="F13" s="15">
        <v>0</v>
      </c>
      <c r="G13" s="15">
        <v>0</v>
      </c>
      <c r="H13" s="15">
        <v>-21562548.030000001</v>
      </c>
    </row>
    <row r="14" spans="1:8">
      <c r="A14" s="166" t="s">
        <v>19</v>
      </c>
      <c r="B14" s="166" t="s">
        <v>20</v>
      </c>
      <c r="C14" s="166" t="s">
        <v>35</v>
      </c>
      <c r="D14" s="166" t="s">
        <v>36</v>
      </c>
      <c r="E14" s="15">
        <v>-267464273.90000001</v>
      </c>
      <c r="F14" s="15">
        <v>6179673</v>
      </c>
      <c r="G14" s="15">
        <v>0</v>
      </c>
      <c r="H14" s="15">
        <v>-261284600.90000001</v>
      </c>
    </row>
    <row r="15" spans="1:8">
      <c r="A15" s="166" t="s">
        <v>19</v>
      </c>
      <c r="B15" s="166" t="s">
        <v>20</v>
      </c>
      <c r="C15" s="166" t="s">
        <v>37</v>
      </c>
      <c r="D15" s="166" t="s">
        <v>38</v>
      </c>
      <c r="E15" s="15">
        <v>-830435290.41999996</v>
      </c>
      <c r="F15" s="15">
        <v>7400450</v>
      </c>
      <c r="G15" s="15">
        <v>0</v>
      </c>
      <c r="H15" s="15">
        <v>-823034840.41999996</v>
      </c>
    </row>
    <row r="16" spans="1:8">
      <c r="A16" s="166" t="s">
        <v>19</v>
      </c>
      <c r="B16" s="166" t="s">
        <v>20</v>
      </c>
      <c r="C16" s="166" t="s">
        <v>687</v>
      </c>
      <c r="D16" s="166" t="s">
        <v>688</v>
      </c>
      <c r="E16" s="15">
        <v>0</v>
      </c>
      <c r="F16" s="15">
        <v>0</v>
      </c>
      <c r="G16" s="15">
        <v>5408693.0300000003</v>
      </c>
      <c r="H16" s="15">
        <v>-5408693.0300000003</v>
      </c>
    </row>
    <row r="17" spans="1:8">
      <c r="A17" s="166" t="s">
        <v>19</v>
      </c>
      <c r="B17" s="166" t="s">
        <v>20</v>
      </c>
      <c r="C17" s="166" t="s">
        <v>39</v>
      </c>
      <c r="D17" s="166" t="s">
        <v>40</v>
      </c>
      <c r="E17" s="15">
        <v>-170000000</v>
      </c>
      <c r="F17" s="15">
        <v>0</v>
      </c>
      <c r="G17" s="15">
        <v>0</v>
      </c>
      <c r="H17" s="15">
        <v>-170000000</v>
      </c>
    </row>
    <row r="18" spans="1:8">
      <c r="A18" s="166" t="s">
        <v>19</v>
      </c>
      <c r="B18" s="166" t="s">
        <v>20</v>
      </c>
      <c r="C18" s="166" t="s">
        <v>41</v>
      </c>
      <c r="D18" s="166" t="s">
        <v>42</v>
      </c>
      <c r="E18" s="15">
        <v>-190000000</v>
      </c>
      <c r="F18" s="15">
        <v>0</v>
      </c>
      <c r="G18" s="15">
        <v>0</v>
      </c>
      <c r="H18" s="15">
        <v>-190000000</v>
      </c>
    </row>
    <row r="19" spans="1:8">
      <c r="A19" s="166" t="s">
        <v>19</v>
      </c>
      <c r="B19" s="166" t="s">
        <v>20</v>
      </c>
      <c r="C19" s="166" t="s">
        <v>43</v>
      </c>
      <c r="D19" s="166" t="s">
        <v>44</v>
      </c>
      <c r="E19" s="15">
        <v>-666503577.79999995</v>
      </c>
      <c r="F19" s="15">
        <v>0</v>
      </c>
      <c r="G19" s="15">
        <v>5386143.9900000002</v>
      </c>
      <c r="H19" s="15">
        <v>-671889721.78999996</v>
      </c>
    </row>
    <row r="20" spans="1:8">
      <c r="A20" s="166" t="s">
        <v>19</v>
      </c>
      <c r="B20" s="166" t="s">
        <v>20</v>
      </c>
      <c r="C20" s="166" t="s">
        <v>45</v>
      </c>
      <c r="D20" s="166" t="s">
        <v>46</v>
      </c>
      <c r="E20" s="15">
        <v>-121717412.18000001</v>
      </c>
      <c r="F20" s="15">
        <v>0</v>
      </c>
      <c r="G20" s="15">
        <v>0</v>
      </c>
      <c r="H20" s="15">
        <v>-121717412.18000001</v>
      </c>
    </row>
    <row r="21" spans="1:8">
      <c r="A21" s="166" t="s">
        <v>19</v>
      </c>
      <c r="B21" s="166" t="s">
        <v>20</v>
      </c>
      <c r="C21" s="166" t="s">
        <v>47</v>
      </c>
      <c r="D21" s="166" t="s">
        <v>48</v>
      </c>
      <c r="E21" s="15">
        <v>-20877818.600000001</v>
      </c>
      <c r="F21" s="15">
        <v>0</v>
      </c>
      <c r="G21" s="15">
        <v>0</v>
      </c>
      <c r="H21" s="15">
        <v>-20877818.600000001</v>
      </c>
    </row>
    <row r="22" spans="1:8">
      <c r="A22" s="166" t="s">
        <v>19</v>
      </c>
      <c r="B22" s="166" t="s">
        <v>20</v>
      </c>
      <c r="C22" s="166" t="s">
        <v>49</v>
      </c>
      <c r="D22" s="166" t="s">
        <v>50</v>
      </c>
      <c r="E22" s="15">
        <v>-192782361.30000001</v>
      </c>
      <c r="F22" s="15">
        <v>0</v>
      </c>
      <c r="G22" s="15">
        <v>0</v>
      </c>
      <c r="H22" s="15">
        <v>-192782361.30000001</v>
      </c>
    </row>
    <row r="23" spans="1:8">
      <c r="A23" s="166" t="s">
        <v>51</v>
      </c>
      <c r="B23" s="166" t="s">
        <v>52</v>
      </c>
      <c r="C23" s="166" t="s">
        <v>53</v>
      </c>
      <c r="D23" s="166" t="s">
        <v>54</v>
      </c>
      <c r="E23" s="15">
        <v>-26772104</v>
      </c>
      <c r="F23" s="15">
        <v>0</v>
      </c>
      <c r="G23" s="15">
        <v>0</v>
      </c>
      <c r="H23" s="15">
        <v>-26772104</v>
      </c>
    </row>
    <row r="24" spans="1:8">
      <c r="A24" s="166" t="s">
        <v>51</v>
      </c>
      <c r="B24" s="166" t="s">
        <v>52</v>
      </c>
      <c r="C24" s="166" t="s">
        <v>33</v>
      </c>
      <c r="D24" s="166" t="s">
        <v>34</v>
      </c>
      <c r="E24" s="15">
        <v>-5338186</v>
      </c>
      <c r="F24" s="15">
        <v>0</v>
      </c>
      <c r="G24" s="15">
        <v>0</v>
      </c>
      <c r="H24" s="15">
        <v>-5338186</v>
      </c>
    </row>
    <row r="25" spans="1:8">
      <c r="A25" s="166" t="s">
        <v>51</v>
      </c>
      <c r="B25" s="166" t="s">
        <v>52</v>
      </c>
      <c r="C25" s="166" t="s">
        <v>35</v>
      </c>
      <c r="D25" s="166" t="s">
        <v>36</v>
      </c>
      <c r="E25" s="15">
        <v>-52582509</v>
      </c>
      <c r="F25" s="15">
        <v>0</v>
      </c>
      <c r="G25" s="15">
        <v>0</v>
      </c>
      <c r="H25" s="15">
        <v>-52582509</v>
      </c>
    </row>
    <row r="26" spans="1:8">
      <c r="A26" s="166" t="s">
        <v>51</v>
      </c>
      <c r="B26" s="166" t="s">
        <v>52</v>
      </c>
      <c r="C26" s="166" t="s">
        <v>55</v>
      </c>
      <c r="D26" s="166" t="s">
        <v>56</v>
      </c>
      <c r="E26" s="15">
        <v>-18320708</v>
      </c>
      <c r="F26" s="15">
        <v>0</v>
      </c>
      <c r="G26" s="15">
        <v>0</v>
      </c>
      <c r="H26" s="15">
        <v>-18320708</v>
      </c>
    </row>
    <row r="27" spans="1:8">
      <c r="A27" s="166" t="s">
        <v>51</v>
      </c>
      <c r="B27" s="166" t="s">
        <v>52</v>
      </c>
      <c r="C27" s="166" t="s">
        <v>57</v>
      </c>
      <c r="D27" s="166" t="s">
        <v>58</v>
      </c>
      <c r="E27" s="15">
        <v>-3036000</v>
      </c>
      <c r="F27" s="15">
        <v>0</v>
      </c>
      <c r="G27" s="15">
        <v>0</v>
      </c>
      <c r="H27" s="15">
        <v>-3036000</v>
      </c>
    </row>
    <row r="28" spans="1:8">
      <c r="A28" s="166" t="s">
        <v>59</v>
      </c>
      <c r="B28" s="166" t="s">
        <v>60</v>
      </c>
      <c r="C28" s="166" t="s">
        <v>29</v>
      </c>
      <c r="D28" s="166" t="s">
        <v>30</v>
      </c>
      <c r="E28" s="15">
        <v>-12516907.34</v>
      </c>
      <c r="F28" s="15">
        <v>0</v>
      </c>
      <c r="G28" s="15">
        <v>749203.13</v>
      </c>
      <c r="H28" s="15">
        <v>-13266110.470000001</v>
      </c>
    </row>
    <row r="29" spans="1:8">
      <c r="A29" s="166" t="s">
        <v>61</v>
      </c>
      <c r="B29" s="166" t="s">
        <v>62</v>
      </c>
      <c r="C29" s="166" t="s">
        <v>35</v>
      </c>
      <c r="D29" s="166" t="s">
        <v>36</v>
      </c>
      <c r="E29" s="15">
        <v>-127775446</v>
      </c>
      <c r="F29" s="15">
        <v>0</v>
      </c>
      <c r="G29" s="15">
        <v>0</v>
      </c>
      <c r="H29" s="15">
        <v>-127775446</v>
      </c>
    </row>
    <row r="30" spans="1:8">
      <c r="A30" s="166" t="s">
        <v>61</v>
      </c>
      <c r="B30" s="166" t="s">
        <v>62</v>
      </c>
      <c r="C30" s="166" t="s">
        <v>37</v>
      </c>
      <c r="D30" s="166" t="s">
        <v>38</v>
      </c>
      <c r="E30" s="15">
        <v>-50624607</v>
      </c>
      <c r="F30" s="15">
        <v>0</v>
      </c>
      <c r="G30" s="15">
        <v>0</v>
      </c>
      <c r="H30" s="15">
        <v>-50624607</v>
      </c>
    </row>
    <row r="31" spans="1:8">
      <c r="A31" s="166" t="s">
        <v>63</v>
      </c>
      <c r="B31" s="166" t="s">
        <v>64</v>
      </c>
      <c r="C31" s="166" t="s">
        <v>37</v>
      </c>
      <c r="D31" s="166" t="s">
        <v>38</v>
      </c>
      <c r="E31" s="15">
        <v>-45883566.020000003</v>
      </c>
      <c r="F31" s="15">
        <v>1000000</v>
      </c>
      <c r="G31" s="15">
        <v>1827186.88</v>
      </c>
      <c r="H31" s="15">
        <v>-46710752.899999999</v>
      </c>
    </row>
    <row r="32" spans="1:8">
      <c r="A32" s="166" t="s">
        <v>65</v>
      </c>
      <c r="B32" s="166" t="s">
        <v>66</v>
      </c>
      <c r="C32" s="166" t="s">
        <v>67</v>
      </c>
      <c r="D32" s="166" t="s">
        <v>68</v>
      </c>
      <c r="E32" s="15">
        <v>-12421784.74</v>
      </c>
      <c r="F32" s="15">
        <v>1242178.48</v>
      </c>
      <c r="G32" s="15">
        <v>0</v>
      </c>
      <c r="H32" s="15">
        <v>-11179606.26</v>
      </c>
    </row>
    <row r="33" spans="1:8">
      <c r="A33" s="166" t="s">
        <v>69</v>
      </c>
      <c r="B33" s="166" t="s">
        <v>70</v>
      </c>
      <c r="C33" s="166" t="s">
        <v>71</v>
      </c>
      <c r="D33" s="166" t="s">
        <v>72</v>
      </c>
      <c r="E33" s="15">
        <v>-38204829</v>
      </c>
      <c r="F33" s="15">
        <v>570209</v>
      </c>
      <c r="G33" s="15">
        <v>0</v>
      </c>
      <c r="H33" s="15">
        <v>-37634620</v>
      </c>
    </row>
    <row r="34" spans="1:8">
      <c r="A34" s="166" t="s">
        <v>73</v>
      </c>
      <c r="B34" s="166" t="s">
        <v>74</v>
      </c>
      <c r="C34" s="166" t="s">
        <v>33</v>
      </c>
      <c r="D34" s="166" t="s">
        <v>34</v>
      </c>
      <c r="E34" s="15">
        <v>-18268427.859999999</v>
      </c>
      <c r="F34" s="15">
        <v>2235838</v>
      </c>
      <c r="G34" s="15">
        <v>4002180</v>
      </c>
      <c r="H34" s="15">
        <v>-20034769.859999999</v>
      </c>
    </row>
    <row r="35" spans="1:8">
      <c r="A35" s="166" t="s">
        <v>75</v>
      </c>
      <c r="B35" s="166" t="s">
        <v>76</v>
      </c>
      <c r="C35" s="166" t="s">
        <v>33</v>
      </c>
      <c r="D35" s="166" t="s">
        <v>34</v>
      </c>
      <c r="E35" s="15">
        <v>-44310460.780000001</v>
      </c>
      <c r="F35" s="15">
        <v>4320000</v>
      </c>
      <c r="G35" s="15">
        <v>0</v>
      </c>
      <c r="H35" s="15">
        <v>-39990460.780000001</v>
      </c>
    </row>
    <row r="36" spans="1:8">
      <c r="A36" s="166" t="s">
        <v>77</v>
      </c>
      <c r="B36" s="166" t="s">
        <v>78</v>
      </c>
      <c r="C36" s="166" t="s">
        <v>67</v>
      </c>
      <c r="D36" s="166" t="s">
        <v>68</v>
      </c>
      <c r="E36" s="15">
        <v>-26969849.199999999</v>
      </c>
      <c r="F36" s="15">
        <v>1177767.1299999999</v>
      </c>
      <c r="G36" s="15">
        <v>9716000</v>
      </c>
      <c r="H36" s="15">
        <v>-35508082.07</v>
      </c>
    </row>
    <row r="37" spans="1:8">
      <c r="A37" s="166" t="s">
        <v>79</v>
      </c>
      <c r="B37" s="166" t="s">
        <v>80</v>
      </c>
      <c r="C37" s="166" t="s">
        <v>81</v>
      </c>
      <c r="D37" s="166" t="s">
        <v>82</v>
      </c>
      <c r="E37" s="15">
        <v>-23961987</v>
      </c>
      <c r="F37" s="15">
        <v>210876</v>
      </c>
      <c r="G37" s="15">
        <v>0</v>
      </c>
      <c r="H37" s="15">
        <v>-23751111</v>
      </c>
    </row>
    <row r="38" spans="1:8">
      <c r="A38" s="166" t="s">
        <v>83</v>
      </c>
      <c r="B38" s="166" t="s">
        <v>84</v>
      </c>
      <c r="C38" s="166" t="s">
        <v>85</v>
      </c>
      <c r="D38" s="166" t="s">
        <v>86</v>
      </c>
      <c r="E38" s="15">
        <v>-5324926.42</v>
      </c>
      <c r="F38" s="15">
        <v>0</v>
      </c>
      <c r="G38" s="15">
        <v>0</v>
      </c>
      <c r="H38" s="15">
        <v>-5324926.42</v>
      </c>
    </row>
    <row r="39" spans="1:8">
      <c r="A39" s="166" t="s">
        <v>87</v>
      </c>
      <c r="B39" s="166" t="s">
        <v>88</v>
      </c>
      <c r="C39" s="166" t="s">
        <v>27</v>
      </c>
      <c r="D39" s="166" t="s">
        <v>28</v>
      </c>
      <c r="E39" s="15">
        <v>-96025789.019999996</v>
      </c>
      <c r="F39" s="15">
        <v>0</v>
      </c>
      <c r="G39" s="15">
        <v>6858984.9299999997</v>
      </c>
      <c r="H39" s="15">
        <v>-102884773.95</v>
      </c>
    </row>
    <row r="40" spans="1:8">
      <c r="A40" s="166" t="s">
        <v>87</v>
      </c>
      <c r="B40" s="166" t="s">
        <v>88</v>
      </c>
      <c r="C40" s="166" t="s">
        <v>29</v>
      </c>
      <c r="D40" s="166" t="s">
        <v>30</v>
      </c>
      <c r="E40" s="15">
        <v>-8752902.3000000007</v>
      </c>
      <c r="F40" s="15">
        <v>668359.30000000005</v>
      </c>
      <c r="G40" s="15">
        <v>0</v>
      </c>
      <c r="H40" s="15">
        <v>-8084543</v>
      </c>
    </row>
    <row r="41" spans="1:8">
      <c r="A41" s="166" t="s">
        <v>87</v>
      </c>
      <c r="B41" s="166" t="s">
        <v>88</v>
      </c>
      <c r="C41" s="166" t="s">
        <v>31</v>
      </c>
      <c r="D41" s="166" t="s">
        <v>32</v>
      </c>
      <c r="E41" s="15">
        <v>-5446079.7400000002</v>
      </c>
      <c r="F41" s="15">
        <v>669636</v>
      </c>
      <c r="G41" s="15">
        <v>673338</v>
      </c>
      <c r="H41" s="15">
        <v>-5449781.7400000002</v>
      </c>
    </row>
    <row r="42" spans="1:8">
      <c r="A42" s="166" t="s">
        <v>87</v>
      </c>
      <c r="B42" s="166" t="s">
        <v>88</v>
      </c>
      <c r="C42" s="166" t="s">
        <v>35</v>
      </c>
      <c r="D42" s="166" t="s">
        <v>36</v>
      </c>
      <c r="E42" s="15">
        <v>-81430608</v>
      </c>
      <c r="F42" s="15">
        <v>3000000</v>
      </c>
      <c r="G42" s="15">
        <v>9568676</v>
      </c>
      <c r="H42" s="15">
        <v>-87999284</v>
      </c>
    </row>
    <row r="43" spans="1:8">
      <c r="A43" s="166" t="s">
        <v>87</v>
      </c>
      <c r="B43" s="166" t="s">
        <v>88</v>
      </c>
      <c r="C43" s="166" t="s">
        <v>89</v>
      </c>
      <c r="D43" s="166" t="s">
        <v>90</v>
      </c>
      <c r="E43" s="15">
        <v>-63146550</v>
      </c>
      <c r="F43" s="15">
        <v>0</v>
      </c>
      <c r="G43" s="15">
        <v>0</v>
      </c>
      <c r="H43" s="15">
        <v>-63146550</v>
      </c>
    </row>
    <row r="44" spans="1:8">
      <c r="A44" s="166" t="s">
        <v>87</v>
      </c>
      <c r="B44" s="166" t="s">
        <v>88</v>
      </c>
      <c r="C44" s="166" t="s">
        <v>37</v>
      </c>
      <c r="D44" s="166" t="s">
        <v>38</v>
      </c>
      <c r="E44" s="15">
        <v>-198860750</v>
      </c>
      <c r="F44" s="15">
        <v>1143179</v>
      </c>
      <c r="G44" s="15">
        <v>12157559</v>
      </c>
      <c r="H44" s="15">
        <v>-209875130</v>
      </c>
    </row>
    <row r="45" spans="1:8">
      <c r="A45" s="166" t="s">
        <v>87</v>
      </c>
      <c r="B45" s="166" t="s">
        <v>88</v>
      </c>
      <c r="C45" s="166" t="s">
        <v>91</v>
      </c>
      <c r="D45" s="166" t="s">
        <v>92</v>
      </c>
      <c r="E45" s="15">
        <v>-113873486.98999999</v>
      </c>
      <c r="F45" s="15">
        <v>0</v>
      </c>
      <c r="G45" s="15">
        <v>0</v>
      </c>
      <c r="H45" s="15">
        <v>-113873486.98999999</v>
      </c>
    </row>
    <row r="46" spans="1:8">
      <c r="A46" s="166" t="s">
        <v>87</v>
      </c>
      <c r="B46" s="166" t="s">
        <v>88</v>
      </c>
      <c r="C46" s="166" t="s">
        <v>39</v>
      </c>
      <c r="D46" s="166" t="s">
        <v>40</v>
      </c>
      <c r="E46" s="15">
        <v>-33312600</v>
      </c>
      <c r="F46" s="15">
        <v>0</v>
      </c>
      <c r="G46" s="15">
        <v>1581000</v>
      </c>
      <c r="H46" s="15">
        <v>-34893600</v>
      </c>
    </row>
    <row r="47" spans="1:8">
      <c r="A47" s="166" t="s">
        <v>87</v>
      </c>
      <c r="B47" s="166" t="s">
        <v>88</v>
      </c>
      <c r="C47" s="166" t="s">
        <v>71</v>
      </c>
      <c r="D47" s="166" t="s">
        <v>72</v>
      </c>
      <c r="E47" s="15">
        <v>-576199</v>
      </c>
      <c r="F47" s="15">
        <v>576199</v>
      </c>
      <c r="G47" s="15">
        <v>576199</v>
      </c>
      <c r="H47" s="15">
        <v>-576199</v>
      </c>
    </row>
    <row r="48" spans="1:8">
      <c r="A48" s="166" t="s">
        <v>87</v>
      </c>
      <c r="B48" s="166" t="s">
        <v>88</v>
      </c>
      <c r="C48" s="166" t="s">
        <v>13</v>
      </c>
      <c r="D48" s="166" t="s">
        <v>14</v>
      </c>
      <c r="E48" s="15">
        <v>-53210661.390000001</v>
      </c>
      <c r="F48" s="15">
        <v>2639177.56</v>
      </c>
      <c r="G48" s="15">
        <v>11238908</v>
      </c>
      <c r="H48" s="15">
        <v>-61810391.829999998</v>
      </c>
    </row>
    <row r="49" spans="1:8">
      <c r="A49" s="166" t="s">
        <v>87</v>
      </c>
      <c r="B49" s="166" t="s">
        <v>88</v>
      </c>
      <c r="C49" s="166" t="s">
        <v>41</v>
      </c>
      <c r="D49" s="166" t="s">
        <v>42</v>
      </c>
      <c r="E49" s="15">
        <v>-4520637.4000000004</v>
      </c>
      <c r="F49" s="15">
        <v>0</v>
      </c>
      <c r="G49" s="15">
        <v>0</v>
      </c>
      <c r="H49" s="15">
        <v>-4520637.4000000004</v>
      </c>
    </row>
    <row r="50" spans="1:8">
      <c r="A50" s="166" t="s">
        <v>87</v>
      </c>
      <c r="B50" s="166" t="s">
        <v>88</v>
      </c>
      <c r="C50" s="166" t="s">
        <v>93</v>
      </c>
      <c r="D50" s="166" t="s">
        <v>94</v>
      </c>
      <c r="E50" s="15">
        <v>-5992578</v>
      </c>
      <c r="F50" s="15">
        <v>0</v>
      </c>
      <c r="G50" s="15">
        <v>0</v>
      </c>
      <c r="H50" s="15">
        <v>-5992578</v>
      </c>
    </row>
    <row r="51" spans="1:8">
      <c r="A51" s="166" t="s">
        <v>95</v>
      </c>
      <c r="B51" s="166" t="s">
        <v>96</v>
      </c>
      <c r="C51" s="166" t="s">
        <v>97</v>
      </c>
      <c r="D51" s="166" t="s">
        <v>98</v>
      </c>
      <c r="E51" s="15">
        <v>-181000</v>
      </c>
      <c r="F51" s="15">
        <v>0</v>
      </c>
      <c r="G51" s="15">
        <v>0</v>
      </c>
      <c r="H51" s="15">
        <v>-181000</v>
      </c>
    </row>
    <row r="52" spans="1:8">
      <c r="A52" s="166" t="s">
        <v>99</v>
      </c>
      <c r="B52" s="166" t="s">
        <v>100</v>
      </c>
      <c r="C52" s="166" t="s">
        <v>101</v>
      </c>
      <c r="D52" s="166" t="s">
        <v>102</v>
      </c>
      <c r="E52" s="15">
        <v>-288394519.02999997</v>
      </c>
      <c r="F52" s="15">
        <v>0</v>
      </c>
      <c r="G52" s="15">
        <v>0</v>
      </c>
      <c r="H52" s="15">
        <v>-288394519.02999997</v>
      </c>
    </row>
    <row r="53" spans="1:8">
      <c r="A53" s="166" t="s">
        <v>103</v>
      </c>
      <c r="B53" s="166" t="s">
        <v>104</v>
      </c>
      <c r="C53" s="166" t="s">
        <v>97</v>
      </c>
      <c r="D53" s="166" t="s">
        <v>98</v>
      </c>
      <c r="E53" s="15">
        <v>-2856000</v>
      </c>
      <c r="F53" s="15">
        <v>0</v>
      </c>
      <c r="G53" s="15">
        <v>0</v>
      </c>
      <c r="H53" s="15">
        <v>-2856000</v>
      </c>
    </row>
    <row r="54" spans="1:8">
      <c r="A54" s="166" t="s">
        <v>103</v>
      </c>
      <c r="B54" s="166" t="s">
        <v>104</v>
      </c>
      <c r="C54" s="166" t="s">
        <v>105</v>
      </c>
      <c r="D54" s="166" t="s">
        <v>106</v>
      </c>
      <c r="E54" s="15">
        <v>-3600000</v>
      </c>
      <c r="F54" s="15">
        <v>0</v>
      </c>
      <c r="G54" s="15">
        <v>0</v>
      </c>
      <c r="H54" s="15">
        <v>-3600000</v>
      </c>
    </row>
    <row r="55" spans="1:8">
      <c r="A55" s="166" t="s">
        <v>103</v>
      </c>
      <c r="B55" s="166" t="s">
        <v>104</v>
      </c>
      <c r="C55" s="166" t="s">
        <v>107</v>
      </c>
      <c r="D55" s="166" t="s">
        <v>108</v>
      </c>
      <c r="E55" s="15">
        <v>-5712000</v>
      </c>
      <c r="F55" s="15">
        <v>0</v>
      </c>
      <c r="G55" s="15">
        <v>0</v>
      </c>
      <c r="H55" s="15">
        <v>-5712000</v>
      </c>
    </row>
    <row r="56" spans="1:8">
      <c r="A56" s="166" t="s">
        <v>103</v>
      </c>
      <c r="B56" s="166" t="s">
        <v>104</v>
      </c>
      <c r="C56" s="166" t="s">
        <v>109</v>
      </c>
      <c r="D56" s="166" t="s">
        <v>110</v>
      </c>
      <c r="E56" s="15">
        <v>-3900000</v>
      </c>
      <c r="F56" s="15">
        <v>0</v>
      </c>
      <c r="G56" s="15">
        <v>0</v>
      </c>
      <c r="H56" s="15">
        <v>-3900000</v>
      </c>
    </row>
    <row r="57" spans="1:8">
      <c r="A57" s="166" t="s">
        <v>103</v>
      </c>
      <c r="B57" s="166" t="s">
        <v>104</v>
      </c>
      <c r="C57" s="166" t="s">
        <v>111</v>
      </c>
      <c r="D57" s="166" t="s">
        <v>112</v>
      </c>
      <c r="E57" s="15">
        <v>-4284000</v>
      </c>
      <c r="F57" s="15">
        <v>0</v>
      </c>
      <c r="G57" s="15">
        <v>0</v>
      </c>
      <c r="H57" s="15">
        <v>-4284000</v>
      </c>
    </row>
    <row r="58" spans="1:8">
      <c r="A58" s="166" t="s">
        <v>103</v>
      </c>
      <c r="B58" s="166" t="s">
        <v>104</v>
      </c>
      <c r="C58" s="166" t="s">
        <v>113</v>
      </c>
      <c r="D58" s="166" t="s">
        <v>114</v>
      </c>
      <c r="E58" s="15">
        <v>-4675142</v>
      </c>
      <c r="F58" s="15">
        <v>0</v>
      </c>
      <c r="G58" s="15">
        <v>0</v>
      </c>
      <c r="H58" s="15">
        <v>-4675142</v>
      </c>
    </row>
    <row r="59" spans="1:8">
      <c r="A59" s="166" t="s">
        <v>103</v>
      </c>
      <c r="B59" s="166" t="s">
        <v>104</v>
      </c>
      <c r="C59" s="166" t="s">
        <v>115</v>
      </c>
      <c r="D59" s="166" t="s">
        <v>116</v>
      </c>
      <c r="E59" s="15">
        <v>-16518600</v>
      </c>
      <c r="F59" s="15">
        <v>0</v>
      </c>
      <c r="G59" s="15">
        <v>0</v>
      </c>
      <c r="H59" s="15">
        <v>-16518600</v>
      </c>
    </row>
    <row r="60" spans="1:8">
      <c r="A60" s="166" t="s">
        <v>103</v>
      </c>
      <c r="B60" s="166" t="s">
        <v>104</v>
      </c>
      <c r="C60" s="166" t="s">
        <v>117</v>
      </c>
      <c r="D60" s="166" t="s">
        <v>118</v>
      </c>
      <c r="E60" s="15">
        <v>-1944000</v>
      </c>
      <c r="F60" s="15">
        <v>0</v>
      </c>
      <c r="G60" s="15">
        <v>0</v>
      </c>
      <c r="H60" s="15">
        <v>-1944000</v>
      </c>
    </row>
    <row r="61" spans="1:8">
      <c r="A61" s="166" t="s">
        <v>103</v>
      </c>
      <c r="B61" s="166" t="s">
        <v>104</v>
      </c>
      <c r="C61" s="166" t="s">
        <v>119</v>
      </c>
      <c r="D61" s="166" t="s">
        <v>120</v>
      </c>
      <c r="E61" s="15">
        <v>-49275450.049999997</v>
      </c>
      <c r="F61" s="15">
        <v>1675450.05</v>
      </c>
      <c r="G61" s="15">
        <v>3240000</v>
      </c>
      <c r="H61" s="15">
        <v>-50840000</v>
      </c>
    </row>
    <row r="62" spans="1:8">
      <c r="A62" s="166" t="s">
        <v>103</v>
      </c>
      <c r="B62" s="166" t="s">
        <v>104</v>
      </c>
      <c r="C62" s="166" t="s">
        <v>121</v>
      </c>
      <c r="D62" s="166" t="s">
        <v>122</v>
      </c>
      <c r="E62" s="15">
        <v>-3304800</v>
      </c>
      <c r="F62" s="15">
        <v>0</v>
      </c>
      <c r="G62" s="15">
        <v>0</v>
      </c>
      <c r="H62" s="15">
        <v>-3304800</v>
      </c>
    </row>
    <row r="63" spans="1:8">
      <c r="A63" s="166" t="s">
        <v>103</v>
      </c>
      <c r="B63" s="166" t="s">
        <v>104</v>
      </c>
      <c r="C63" s="166" t="s">
        <v>123</v>
      </c>
      <c r="D63" s="166" t="s">
        <v>124</v>
      </c>
      <c r="E63" s="15">
        <v>-3000000</v>
      </c>
      <c r="F63" s="15">
        <v>0</v>
      </c>
      <c r="G63" s="15">
        <v>0</v>
      </c>
      <c r="H63" s="15">
        <v>-3000000</v>
      </c>
    </row>
    <row r="64" spans="1:8">
      <c r="A64" s="166" t="s">
        <v>125</v>
      </c>
      <c r="B64" s="166" t="s">
        <v>126</v>
      </c>
      <c r="C64" s="166" t="s">
        <v>127</v>
      </c>
      <c r="D64" s="166" t="s">
        <v>128</v>
      </c>
      <c r="E64" s="15">
        <v>-19793289</v>
      </c>
      <c r="F64" s="15">
        <v>0</v>
      </c>
      <c r="G64" s="15">
        <v>0</v>
      </c>
      <c r="H64" s="15">
        <v>-19793289</v>
      </c>
    </row>
    <row r="65" spans="1:8">
      <c r="A65" s="166" t="s">
        <v>125</v>
      </c>
      <c r="B65" s="166" t="s">
        <v>126</v>
      </c>
      <c r="C65" s="166" t="s">
        <v>129</v>
      </c>
      <c r="D65" s="166" t="s">
        <v>130</v>
      </c>
      <c r="E65" s="15">
        <v>-19793289</v>
      </c>
      <c r="F65" s="15">
        <v>0</v>
      </c>
      <c r="G65" s="15">
        <v>0</v>
      </c>
      <c r="H65" s="15">
        <v>-19793289</v>
      </c>
    </row>
    <row r="66" spans="1:8">
      <c r="A66" s="166" t="s">
        <v>135</v>
      </c>
      <c r="B66" s="166" t="s">
        <v>136</v>
      </c>
      <c r="C66" s="166" t="s">
        <v>137</v>
      </c>
      <c r="D66" s="166" t="s">
        <v>138</v>
      </c>
      <c r="E66" s="15">
        <v>-54978448.590000004</v>
      </c>
      <c r="F66" s="15">
        <v>0</v>
      </c>
      <c r="G66" s="15">
        <v>0</v>
      </c>
      <c r="H66" s="15">
        <v>-54978448.590000004</v>
      </c>
    </row>
    <row r="67" spans="1:8">
      <c r="A67" s="166" t="s">
        <v>135</v>
      </c>
      <c r="B67" s="166" t="s">
        <v>136</v>
      </c>
      <c r="C67" s="166" t="s">
        <v>139</v>
      </c>
      <c r="D67" s="166" t="s">
        <v>140</v>
      </c>
      <c r="E67" s="15">
        <v>-1990625</v>
      </c>
      <c r="F67" s="15">
        <v>3185000</v>
      </c>
      <c r="G67" s="15">
        <v>1592500</v>
      </c>
      <c r="H67" s="15">
        <v>-398125</v>
      </c>
    </row>
    <row r="68" spans="1:8">
      <c r="A68" s="166" t="s">
        <v>142</v>
      </c>
      <c r="B68" s="166" t="s">
        <v>143</v>
      </c>
      <c r="C68" s="166" t="s">
        <v>144</v>
      </c>
      <c r="D68" s="166" t="s">
        <v>145</v>
      </c>
      <c r="E68" s="15">
        <v>-990794</v>
      </c>
      <c r="F68" s="15">
        <v>0</v>
      </c>
      <c r="G68" s="15">
        <v>0</v>
      </c>
      <c r="H68" s="15">
        <v>-990794</v>
      </c>
    </row>
    <row r="69" spans="1:8">
      <c r="A69" s="166" t="s">
        <v>142</v>
      </c>
      <c r="B69" s="166" t="s">
        <v>143</v>
      </c>
      <c r="C69" s="166" t="s">
        <v>146</v>
      </c>
      <c r="D69" s="166" t="s">
        <v>147</v>
      </c>
      <c r="E69" s="15">
        <v>-123500</v>
      </c>
      <c r="F69" s="15">
        <v>0</v>
      </c>
      <c r="G69" s="15">
        <v>0</v>
      </c>
      <c r="H69" s="15">
        <v>-123500</v>
      </c>
    </row>
    <row r="70" spans="1:8">
      <c r="A70" s="166" t="s">
        <v>142</v>
      </c>
      <c r="B70" s="166" t="s">
        <v>143</v>
      </c>
      <c r="C70" s="166" t="s">
        <v>148</v>
      </c>
      <c r="D70" s="166" t="s">
        <v>149</v>
      </c>
      <c r="E70" s="15">
        <v>-2174005.9500000002</v>
      </c>
      <c r="F70" s="15">
        <v>0</v>
      </c>
      <c r="G70" s="15">
        <v>0</v>
      </c>
      <c r="H70" s="15">
        <v>-2174005.9500000002</v>
      </c>
    </row>
    <row r="71" spans="1:8">
      <c r="A71" s="166" t="s">
        <v>150</v>
      </c>
      <c r="B71" s="166" t="s">
        <v>151</v>
      </c>
      <c r="C71" s="166" t="s">
        <v>152</v>
      </c>
      <c r="D71" s="166" t="s">
        <v>153</v>
      </c>
      <c r="E71" s="15">
        <v>-9661114</v>
      </c>
      <c r="F71" s="15">
        <v>0</v>
      </c>
      <c r="G71" s="15">
        <v>0</v>
      </c>
      <c r="H71" s="15">
        <v>-9661114</v>
      </c>
    </row>
    <row r="72" spans="1:8">
      <c r="A72" s="166" t="s">
        <v>150</v>
      </c>
      <c r="B72" s="166" t="s">
        <v>151</v>
      </c>
      <c r="C72" s="166" t="s">
        <v>154</v>
      </c>
      <c r="D72" s="166" t="s">
        <v>155</v>
      </c>
      <c r="E72" s="15">
        <v>-1970700</v>
      </c>
      <c r="F72" s="15">
        <v>0</v>
      </c>
      <c r="G72" s="15">
        <v>0</v>
      </c>
      <c r="H72" s="15">
        <v>-1970700</v>
      </c>
    </row>
    <row r="73" spans="1:8">
      <c r="A73" s="166" t="s">
        <v>156</v>
      </c>
      <c r="B73" s="166" t="s">
        <v>157</v>
      </c>
      <c r="C73" s="166" t="s">
        <v>37</v>
      </c>
      <c r="D73" s="166" t="s">
        <v>38</v>
      </c>
      <c r="E73" s="15">
        <v>-7996950</v>
      </c>
      <c r="F73" s="15">
        <v>0</v>
      </c>
      <c r="G73" s="15">
        <v>0</v>
      </c>
      <c r="H73" s="15">
        <v>-7996950</v>
      </c>
    </row>
    <row r="74" spans="1:8">
      <c r="A74" s="166" t="s">
        <v>156</v>
      </c>
      <c r="B74" s="166" t="s">
        <v>157</v>
      </c>
      <c r="C74" s="166" t="s">
        <v>285</v>
      </c>
      <c r="D74" s="166" t="s">
        <v>286</v>
      </c>
      <c r="E74" s="15">
        <v>0</v>
      </c>
      <c r="F74" s="15">
        <v>0</v>
      </c>
      <c r="G74" s="15">
        <v>1193570</v>
      </c>
      <c r="H74" s="15">
        <v>-1193570</v>
      </c>
    </row>
    <row r="75" spans="1:8">
      <c r="A75" s="166" t="s">
        <v>158</v>
      </c>
      <c r="B75" s="166" t="s">
        <v>159</v>
      </c>
      <c r="C75" s="166" t="s">
        <v>673</v>
      </c>
      <c r="D75" s="166" t="s">
        <v>674</v>
      </c>
      <c r="E75" s="15">
        <v>0</v>
      </c>
      <c r="F75" s="15">
        <v>0</v>
      </c>
      <c r="G75" s="15">
        <v>146500</v>
      </c>
      <c r="H75" s="15">
        <v>-146500</v>
      </c>
    </row>
    <row r="76" spans="1:8">
      <c r="A76" s="166" t="s">
        <v>158</v>
      </c>
      <c r="B76" s="166" t="s">
        <v>159</v>
      </c>
      <c r="C76" s="166" t="s">
        <v>675</v>
      </c>
      <c r="D76" s="166" t="s">
        <v>676</v>
      </c>
      <c r="E76" s="15">
        <v>0</v>
      </c>
      <c r="F76" s="15">
        <v>0</v>
      </c>
      <c r="G76" s="15">
        <v>71000</v>
      </c>
      <c r="H76" s="15">
        <v>-71000</v>
      </c>
    </row>
    <row r="77" spans="1:8">
      <c r="A77" s="166" t="s">
        <v>158</v>
      </c>
      <c r="B77" s="166" t="s">
        <v>159</v>
      </c>
      <c r="C77" s="166" t="s">
        <v>677</v>
      </c>
      <c r="D77" s="166" t="s">
        <v>678</v>
      </c>
      <c r="E77" s="15">
        <v>0</v>
      </c>
      <c r="F77" s="15">
        <v>0</v>
      </c>
      <c r="G77" s="15">
        <v>44000</v>
      </c>
      <c r="H77" s="15">
        <v>-44000</v>
      </c>
    </row>
    <row r="78" spans="1:8">
      <c r="A78" s="166" t="s">
        <v>160</v>
      </c>
      <c r="B78" s="166" t="s">
        <v>161</v>
      </c>
      <c r="C78" s="166" t="s">
        <v>162</v>
      </c>
      <c r="D78" s="166" t="s">
        <v>163</v>
      </c>
      <c r="E78" s="15">
        <v>-228542000</v>
      </c>
      <c r="F78" s="15">
        <v>0</v>
      </c>
      <c r="G78" s="15">
        <v>0</v>
      </c>
      <c r="H78" s="15">
        <v>-228542000</v>
      </c>
    </row>
    <row r="79" spans="1:8">
      <c r="A79" s="166" t="s">
        <v>164</v>
      </c>
      <c r="B79" s="166" t="s">
        <v>165</v>
      </c>
      <c r="C79" s="166" t="s">
        <v>162</v>
      </c>
      <c r="D79" s="166" t="s">
        <v>163</v>
      </c>
      <c r="E79" s="15">
        <v>-72849750</v>
      </c>
      <c r="F79" s="15">
        <v>0</v>
      </c>
      <c r="G79" s="15">
        <v>15323750</v>
      </c>
      <c r="H79" s="15">
        <v>-88173500</v>
      </c>
    </row>
    <row r="80" spans="1:8">
      <c r="A80" s="166" t="s">
        <v>166</v>
      </c>
      <c r="B80" s="166" t="s">
        <v>167</v>
      </c>
      <c r="C80" s="166" t="s">
        <v>162</v>
      </c>
      <c r="D80" s="166" t="s">
        <v>163</v>
      </c>
      <c r="E80" s="15">
        <v>-92001250</v>
      </c>
      <c r="F80" s="15">
        <v>0</v>
      </c>
      <c r="G80" s="15">
        <v>53934250</v>
      </c>
      <c r="H80" s="15">
        <v>-145935500</v>
      </c>
    </row>
    <row r="81" spans="1:8">
      <c r="A81" s="166" t="s">
        <v>168</v>
      </c>
      <c r="B81" s="166" t="s">
        <v>169</v>
      </c>
      <c r="C81" s="166" t="s">
        <v>162</v>
      </c>
      <c r="D81" s="166" t="s">
        <v>163</v>
      </c>
      <c r="E81" s="15">
        <v>-35292000</v>
      </c>
      <c r="F81" s="15">
        <v>0</v>
      </c>
      <c r="G81" s="15">
        <v>0</v>
      </c>
      <c r="H81" s="15">
        <v>-35292000</v>
      </c>
    </row>
    <row r="82" spans="1:8">
      <c r="A82" s="166" t="s">
        <v>170</v>
      </c>
      <c r="B82" s="166" t="s">
        <v>171</v>
      </c>
      <c r="C82" s="166" t="s">
        <v>162</v>
      </c>
      <c r="D82" s="166" t="s">
        <v>163</v>
      </c>
      <c r="E82" s="15">
        <v>-82285000</v>
      </c>
      <c r="F82" s="15">
        <v>0</v>
      </c>
      <c r="G82" s="15">
        <v>0</v>
      </c>
      <c r="H82" s="15">
        <v>-82285000</v>
      </c>
    </row>
    <row r="83" spans="1:8">
      <c r="A83" s="166" t="s">
        <v>172</v>
      </c>
      <c r="B83" s="166" t="s">
        <v>173</v>
      </c>
      <c r="C83" s="166" t="s">
        <v>162</v>
      </c>
      <c r="D83" s="166" t="s">
        <v>163</v>
      </c>
      <c r="E83" s="15">
        <v>-3314000</v>
      </c>
      <c r="F83" s="15">
        <v>0</v>
      </c>
      <c r="G83" s="15">
        <v>0</v>
      </c>
      <c r="H83" s="15">
        <v>-3314000</v>
      </c>
    </row>
    <row r="84" spans="1:8">
      <c r="A84" s="166" t="s">
        <v>174</v>
      </c>
      <c r="B84" s="166" t="s">
        <v>175</v>
      </c>
      <c r="C84" s="166" t="s">
        <v>162</v>
      </c>
      <c r="D84" s="166" t="s">
        <v>163</v>
      </c>
      <c r="E84" s="15">
        <v>-8477000</v>
      </c>
      <c r="F84" s="15">
        <v>0</v>
      </c>
      <c r="G84" s="15">
        <v>0</v>
      </c>
      <c r="H84" s="15">
        <v>-8477000</v>
      </c>
    </row>
    <row r="85" spans="1:8">
      <c r="A85" s="166" t="s">
        <v>176</v>
      </c>
      <c r="B85" s="166" t="s">
        <v>161</v>
      </c>
      <c r="C85" s="166" t="s">
        <v>162</v>
      </c>
      <c r="D85" s="166" t="s">
        <v>163</v>
      </c>
      <c r="E85" s="15">
        <v>-88994000</v>
      </c>
      <c r="F85" s="15">
        <v>0</v>
      </c>
      <c r="G85" s="15">
        <v>0</v>
      </c>
      <c r="H85" s="15">
        <v>-88994000</v>
      </c>
    </row>
    <row r="86" spans="1:8">
      <c r="A86" s="166" t="s">
        <v>177</v>
      </c>
      <c r="B86" s="166" t="s">
        <v>165</v>
      </c>
      <c r="C86" s="166" t="s">
        <v>162</v>
      </c>
      <c r="D86" s="166" t="s">
        <v>163</v>
      </c>
      <c r="E86" s="15">
        <v>-37514000</v>
      </c>
      <c r="F86" s="15">
        <v>0</v>
      </c>
      <c r="G86" s="15">
        <v>7536000</v>
      </c>
      <c r="H86" s="15">
        <v>-45050000</v>
      </c>
    </row>
    <row r="87" spans="1:8">
      <c r="A87" s="166" t="s">
        <v>178</v>
      </c>
      <c r="B87" s="166" t="s">
        <v>169</v>
      </c>
      <c r="C87" s="166" t="s">
        <v>162</v>
      </c>
      <c r="D87" s="166" t="s">
        <v>163</v>
      </c>
      <c r="E87" s="15">
        <v>-36689000</v>
      </c>
      <c r="F87" s="15">
        <v>0</v>
      </c>
      <c r="G87" s="15">
        <v>0</v>
      </c>
      <c r="H87" s="15">
        <v>-36689000</v>
      </c>
    </row>
    <row r="88" spans="1:8">
      <c r="A88" s="166" t="s">
        <v>179</v>
      </c>
      <c r="B88" s="166" t="s">
        <v>173</v>
      </c>
      <c r="C88" s="166" t="s">
        <v>162</v>
      </c>
      <c r="D88" s="166" t="s">
        <v>163</v>
      </c>
      <c r="E88" s="15">
        <v>-2057000</v>
      </c>
      <c r="F88" s="15">
        <v>0</v>
      </c>
      <c r="G88" s="15">
        <v>0</v>
      </c>
      <c r="H88" s="15">
        <v>-2057000</v>
      </c>
    </row>
    <row r="89" spans="1:8">
      <c r="A89" s="166" t="s">
        <v>180</v>
      </c>
      <c r="B89" s="166" t="s">
        <v>181</v>
      </c>
      <c r="C89" s="166" t="s">
        <v>35</v>
      </c>
      <c r="D89" s="166" t="s">
        <v>36</v>
      </c>
      <c r="E89" s="15">
        <v>-16216000</v>
      </c>
      <c r="F89" s="15">
        <v>0</v>
      </c>
      <c r="G89" s="15">
        <v>9988000</v>
      </c>
      <c r="H89" s="15">
        <v>-26204000</v>
      </c>
    </row>
    <row r="90" spans="1:8">
      <c r="A90" s="166" t="s">
        <v>182</v>
      </c>
      <c r="B90" s="166" t="s">
        <v>183</v>
      </c>
      <c r="C90" s="166" t="s">
        <v>162</v>
      </c>
      <c r="D90" s="166" t="s">
        <v>163</v>
      </c>
      <c r="E90" s="15">
        <v>16216000</v>
      </c>
      <c r="F90" s="15">
        <v>0</v>
      </c>
      <c r="G90" s="15">
        <v>0</v>
      </c>
      <c r="H90" s="15">
        <v>16216000</v>
      </c>
    </row>
    <row r="91" spans="1:8">
      <c r="A91" s="166" t="s">
        <v>184</v>
      </c>
      <c r="B91" s="166" t="s">
        <v>185</v>
      </c>
      <c r="C91" s="166" t="s">
        <v>119</v>
      </c>
      <c r="D91" s="166" t="s">
        <v>120</v>
      </c>
      <c r="E91" s="15">
        <v>-2970000</v>
      </c>
      <c r="F91" s="15">
        <v>0</v>
      </c>
      <c r="G91" s="15">
        <v>330000</v>
      </c>
      <c r="H91" s="15">
        <v>-3300000</v>
      </c>
    </row>
    <row r="92" spans="1:8">
      <c r="A92" s="166" t="s">
        <v>186</v>
      </c>
      <c r="B92" s="166" t="s">
        <v>183</v>
      </c>
      <c r="C92" s="166" t="s">
        <v>162</v>
      </c>
      <c r="D92" s="166" t="s">
        <v>163</v>
      </c>
      <c r="E92" s="15">
        <v>2640000</v>
      </c>
      <c r="F92" s="15">
        <v>330000</v>
      </c>
      <c r="G92" s="15">
        <v>0</v>
      </c>
      <c r="H92" s="15">
        <v>2970000</v>
      </c>
    </row>
    <row r="93" spans="1:8">
      <c r="A93" s="166" t="s">
        <v>187</v>
      </c>
      <c r="B93" s="166" t="s">
        <v>188</v>
      </c>
      <c r="C93" s="166" t="s">
        <v>113</v>
      </c>
      <c r="D93" s="166" t="s">
        <v>114</v>
      </c>
      <c r="E93" s="15">
        <v>-240634</v>
      </c>
      <c r="F93" s="15">
        <v>0</v>
      </c>
      <c r="G93" s="15">
        <v>82977</v>
      </c>
      <c r="H93" s="15">
        <v>-323611</v>
      </c>
    </row>
    <row r="94" spans="1:8">
      <c r="A94" s="166" t="s">
        <v>189</v>
      </c>
      <c r="B94" s="166" t="s">
        <v>183</v>
      </c>
      <c r="C94" s="166" t="s">
        <v>162</v>
      </c>
      <c r="D94" s="166" t="s">
        <v>163</v>
      </c>
      <c r="E94" s="15">
        <v>240634</v>
      </c>
      <c r="F94" s="15">
        <v>0</v>
      </c>
      <c r="G94" s="15">
        <v>0</v>
      </c>
      <c r="H94" s="15">
        <v>240634</v>
      </c>
    </row>
    <row r="95" spans="1:8">
      <c r="A95" s="166" t="s">
        <v>190</v>
      </c>
      <c r="B95" s="166" t="s">
        <v>191</v>
      </c>
      <c r="C95" s="166" t="s">
        <v>127</v>
      </c>
      <c r="D95" s="166" t="s">
        <v>128</v>
      </c>
      <c r="E95" s="15">
        <v>-607446</v>
      </c>
      <c r="F95" s="15">
        <v>0</v>
      </c>
      <c r="G95" s="15">
        <v>0</v>
      </c>
      <c r="H95" s="15">
        <v>-607446</v>
      </c>
    </row>
    <row r="96" spans="1:8">
      <c r="A96" s="166" t="s">
        <v>190</v>
      </c>
      <c r="B96" s="166" t="s">
        <v>191</v>
      </c>
      <c r="C96" s="166" t="s">
        <v>129</v>
      </c>
      <c r="D96" s="166" t="s">
        <v>130</v>
      </c>
      <c r="E96" s="15">
        <v>-607446</v>
      </c>
      <c r="F96" s="15">
        <v>0</v>
      </c>
      <c r="G96" s="15">
        <v>0</v>
      </c>
      <c r="H96" s="15">
        <v>-607446</v>
      </c>
    </row>
    <row r="97" spans="1:8">
      <c r="A97" s="166" t="s">
        <v>192</v>
      </c>
      <c r="B97" s="166" t="s">
        <v>183</v>
      </c>
      <c r="C97" s="166" t="s">
        <v>162</v>
      </c>
      <c r="D97" s="166" t="s">
        <v>163</v>
      </c>
      <c r="E97" s="15">
        <v>1214892</v>
      </c>
      <c r="F97" s="15">
        <v>0</v>
      </c>
      <c r="G97" s="15">
        <v>0</v>
      </c>
      <c r="H97" s="15">
        <v>1214892</v>
      </c>
    </row>
    <row r="98" spans="1:8">
      <c r="A98" s="166" t="s">
        <v>193</v>
      </c>
      <c r="B98" s="166" t="s">
        <v>194</v>
      </c>
      <c r="C98" s="166" t="s">
        <v>21</v>
      </c>
      <c r="D98" s="166" t="s">
        <v>22</v>
      </c>
      <c r="E98" s="15">
        <v>-1811250</v>
      </c>
      <c r="F98" s="15">
        <v>0</v>
      </c>
      <c r="G98" s="15">
        <v>201250</v>
      </c>
      <c r="H98" s="15">
        <v>-2012500</v>
      </c>
    </row>
    <row r="99" spans="1:8">
      <c r="A99" s="166" t="s">
        <v>193</v>
      </c>
      <c r="B99" s="166" t="s">
        <v>194</v>
      </c>
      <c r="C99" s="166" t="s">
        <v>27</v>
      </c>
      <c r="D99" s="166" t="s">
        <v>28</v>
      </c>
      <c r="E99" s="15">
        <v>-4646409.12</v>
      </c>
      <c r="F99" s="15">
        <v>0</v>
      </c>
      <c r="G99" s="15">
        <v>516267.68</v>
      </c>
      <c r="H99" s="15">
        <v>-5162676.8</v>
      </c>
    </row>
    <row r="100" spans="1:8">
      <c r="A100" s="166" t="s">
        <v>193</v>
      </c>
      <c r="B100" s="166" t="s">
        <v>194</v>
      </c>
      <c r="C100" s="166" t="s">
        <v>35</v>
      </c>
      <c r="D100" s="166" t="s">
        <v>36</v>
      </c>
      <c r="E100" s="15">
        <v>-2795617</v>
      </c>
      <c r="F100" s="15">
        <v>0</v>
      </c>
      <c r="G100" s="15">
        <v>250373</v>
      </c>
      <c r="H100" s="15">
        <v>-3045990</v>
      </c>
    </row>
    <row r="101" spans="1:8">
      <c r="A101" s="166" t="s">
        <v>193</v>
      </c>
      <c r="B101" s="166" t="s">
        <v>194</v>
      </c>
      <c r="C101" s="166" t="s">
        <v>37</v>
      </c>
      <c r="D101" s="166" t="s">
        <v>38</v>
      </c>
      <c r="E101" s="15">
        <v>-3819543</v>
      </c>
      <c r="F101" s="15">
        <v>0</v>
      </c>
      <c r="G101" s="15">
        <v>356128</v>
      </c>
      <c r="H101" s="15">
        <v>-4175671</v>
      </c>
    </row>
    <row r="102" spans="1:8">
      <c r="A102" s="166" t="s">
        <v>193</v>
      </c>
      <c r="B102" s="166" t="s">
        <v>194</v>
      </c>
      <c r="C102" s="166" t="s">
        <v>687</v>
      </c>
      <c r="D102" s="166" t="s">
        <v>688</v>
      </c>
      <c r="E102" s="15">
        <v>-16807.5</v>
      </c>
      <c r="F102" s="15">
        <v>0</v>
      </c>
      <c r="G102" s="15">
        <v>407105.93</v>
      </c>
      <c r="H102" s="15">
        <v>-423913.43</v>
      </c>
    </row>
    <row r="103" spans="1:8">
      <c r="A103" s="166" t="s">
        <v>193</v>
      </c>
      <c r="B103" s="166" t="s">
        <v>194</v>
      </c>
      <c r="C103" s="166" t="s">
        <v>39</v>
      </c>
      <c r="D103" s="166" t="s">
        <v>40</v>
      </c>
      <c r="E103" s="15">
        <v>-1071000</v>
      </c>
      <c r="F103" s="15">
        <v>0</v>
      </c>
      <c r="G103" s="15">
        <v>119000</v>
      </c>
      <c r="H103" s="15">
        <v>-1190000</v>
      </c>
    </row>
    <row r="104" spans="1:8">
      <c r="A104" s="166" t="s">
        <v>193</v>
      </c>
      <c r="B104" s="166" t="s">
        <v>194</v>
      </c>
      <c r="C104" s="166" t="s">
        <v>93</v>
      </c>
      <c r="D104" s="166" t="s">
        <v>94</v>
      </c>
      <c r="E104" s="15">
        <v>-807356</v>
      </c>
      <c r="F104" s="15">
        <v>0</v>
      </c>
      <c r="G104" s="15">
        <v>0</v>
      </c>
      <c r="H104" s="15">
        <v>-807356</v>
      </c>
    </row>
    <row r="105" spans="1:8">
      <c r="A105" s="166" t="s">
        <v>193</v>
      </c>
      <c r="B105" s="166" t="s">
        <v>194</v>
      </c>
      <c r="C105" s="166" t="s">
        <v>43</v>
      </c>
      <c r="D105" s="166" t="s">
        <v>44</v>
      </c>
      <c r="E105" s="15">
        <v>-3635974.62</v>
      </c>
      <c r="F105" s="15">
        <v>0</v>
      </c>
      <c r="G105" s="15">
        <v>405408.69</v>
      </c>
      <c r="H105" s="15">
        <v>-4041383.31</v>
      </c>
    </row>
    <row r="106" spans="1:8">
      <c r="A106" s="166" t="s">
        <v>197</v>
      </c>
      <c r="B106" s="166" t="s">
        <v>183</v>
      </c>
      <c r="C106" s="166" t="s">
        <v>162</v>
      </c>
      <c r="D106" s="166" t="s">
        <v>163</v>
      </c>
      <c r="E106" s="15">
        <v>17125853.559999999</v>
      </c>
      <c r="F106" s="15">
        <v>1478103.68</v>
      </c>
      <c r="G106" s="15">
        <v>0</v>
      </c>
      <c r="H106" s="15">
        <v>18603957.239999998</v>
      </c>
    </row>
    <row r="107" spans="1:8">
      <c r="A107" s="166" t="s">
        <v>198</v>
      </c>
      <c r="B107" s="166" t="s">
        <v>199</v>
      </c>
      <c r="C107" s="166" t="s">
        <v>162</v>
      </c>
      <c r="D107" s="166" t="s">
        <v>163</v>
      </c>
      <c r="E107" s="15">
        <v>-2034867</v>
      </c>
      <c r="F107" s="15">
        <v>0</v>
      </c>
      <c r="G107" s="15">
        <v>621238</v>
      </c>
      <c r="H107" s="15">
        <v>-2656105</v>
      </c>
    </row>
    <row r="108" spans="1:8">
      <c r="A108" s="166" t="s">
        <v>200</v>
      </c>
      <c r="B108" s="166" t="s">
        <v>183</v>
      </c>
      <c r="C108" s="166" t="s">
        <v>162</v>
      </c>
      <c r="D108" s="166" t="s">
        <v>163</v>
      </c>
      <c r="E108" s="15">
        <v>1880330</v>
      </c>
      <c r="F108" s="15">
        <v>154537</v>
      </c>
      <c r="G108" s="15">
        <v>0</v>
      </c>
      <c r="H108" s="15">
        <v>2034867</v>
      </c>
    </row>
    <row r="109" spans="1:8">
      <c r="A109" s="166" t="s">
        <v>201</v>
      </c>
      <c r="B109" s="166" t="s">
        <v>202</v>
      </c>
      <c r="C109" s="166" t="s">
        <v>162</v>
      </c>
      <c r="D109" s="166" t="s">
        <v>163</v>
      </c>
      <c r="E109" s="15">
        <v>-25262000</v>
      </c>
      <c r="F109" s="15">
        <v>0</v>
      </c>
      <c r="G109" s="15">
        <v>0</v>
      </c>
      <c r="H109" s="15">
        <v>-25262000</v>
      </c>
    </row>
    <row r="110" spans="1:8">
      <c r="A110" s="166" t="s">
        <v>203</v>
      </c>
      <c r="B110" s="166" t="s">
        <v>204</v>
      </c>
      <c r="C110" s="166" t="s">
        <v>162</v>
      </c>
      <c r="D110" s="166" t="s">
        <v>163</v>
      </c>
      <c r="E110" s="15">
        <v>-111098478.73999999</v>
      </c>
      <c r="F110" s="15">
        <v>0</v>
      </c>
      <c r="G110" s="15">
        <v>0</v>
      </c>
      <c r="H110" s="15">
        <v>-111098478.73999999</v>
      </c>
    </row>
    <row r="111" spans="1:8">
      <c r="A111" s="166" t="s">
        <v>205</v>
      </c>
      <c r="B111" s="166" t="s">
        <v>206</v>
      </c>
      <c r="C111" s="166" t="s">
        <v>162</v>
      </c>
      <c r="D111" s="166" t="s">
        <v>163</v>
      </c>
      <c r="E111" s="15">
        <v>-39314000</v>
      </c>
      <c r="F111" s="15">
        <v>0</v>
      </c>
      <c r="G111" s="15">
        <v>1963000</v>
      </c>
      <c r="H111" s="15">
        <v>-41277000</v>
      </c>
    </row>
    <row r="112" spans="1:8">
      <c r="A112" s="166" t="s">
        <v>207</v>
      </c>
      <c r="B112" s="166" t="s">
        <v>208</v>
      </c>
      <c r="C112" s="166" t="s">
        <v>33</v>
      </c>
      <c r="D112" s="166" t="s">
        <v>34</v>
      </c>
      <c r="E112" s="15">
        <v>-1777104</v>
      </c>
      <c r="F112" s="15">
        <v>0</v>
      </c>
      <c r="G112" s="15">
        <v>197456</v>
      </c>
      <c r="H112" s="15">
        <v>-1974560</v>
      </c>
    </row>
    <row r="113" spans="1:8">
      <c r="A113" s="166" t="s">
        <v>207</v>
      </c>
      <c r="B113" s="166" t="s">
        <v>208</v>
      </c>
      <c r="C113" s="166" t="s">
        <v>35</v>
      </c>
      <c r="D113" s="166" t="s">
        <v>36</v>
      </c>
      <c r="E113" s="15">
        <v>-3785600</v>
      </c>
      <c r="F113" s="15">
        <v>0</v>
      </c>
      <c r="G113" s="15">
        <v>0</v>
      </c>
      <c r="H113" s="15">
        <v>-3785600</v>
      </c>
    </row>
    <row r="114" spans="1:8">
      <c r="A114" s="166" t="s">
        <v>207</v>
      </c>
      <c r="B114" s="166" t="s">
        <v>208</v>
      </c>
      <c r="C114" s="166" t="s">
        <v>209</v>
      </c>
      <c r="D114" s="166" t="s">
        <v>210</v>
      </c>
      <c r="E114" s="15">
        <v>-8044400</v>
      </c>
      <c r="F114" s="15">
        <v>0</v>
      </c>
      <c r="G114" s="15">
        <v>0</v>
      </c>
      <c r="H114" s="15">
        <v>-8044400</v>
      </c>
    </row>
    <row r="115" spans="1:8">
      <c r="A115" s="166" t="s">
        <v>207</v>
      </c>
      <c r="B115" s="166" t="s">
        <v>208</v>
      </c>
      <c r="C115" s="166" t="s">
        <v>211</v>
      </c>
      <c r="D115" s="166" t="s">
        <v>212</v>
      </c>
      <c r="E115" s="15">
        <v>-35758008</v>
      </c>
      <c r="F115" s="15">
        <v>0</v>
      </c>
      <c r="G115" s="15">
        <v>0</v>
      </c>
      <c r="H115" s="15">
        <v>-35758008</v>
      </c>
    </row>
    <row r="116" spans="1:8">
      <c r="A116" s="166" t="s">
        <v>207</v>
      </c>
      <c r="B116" s="166" t="s">
        <v>208</v>
      </c>
      <c r="C116" s="166" t="s">
        <v>57</v>
      </c>
      <c r="D116" s="166" t="s">
        <v>58</v>
      </c>
      <c r="E116" s="15">
        <v>-264000</v>
      </c>
      <c r="F116" s="15">
        <v>0</v>
      </c>
      <c r="G116" s="15">
        <v>0</v>
      </c>
      <c r="H116" s="15">
        <v>-264000</v>
      </c>
    </row>
    <row r="117" spans="1:8">
      <c r="A117" s="166" t="s">
        <v>213</v>
      </c>
      <c r="B117" s="166" t="s">
        <v>214</v>
      </c>
      <c r="C117" s="166" t="s">
        <v>211</v>
      </c>
      <c r="D117" s="166" t="s">
        <v>212</v>
      </c>
      <c r="E117" s="15">
        <v>-648088</v>
      </c>
      <c r="F117" s="15">
        <v>0</v>
      </c>
      <c r="G117" s="15">
        <v>0</v>
      </c>
      <c r="H117" s="15">
        <v>-648088</v>
      </c>
    </row>
    <row r="118" spans="1:8">
      <c r="A118" s="166" t="s">
        <v>215</v>
      </c>
      <c r="B118" s="166" t="s">
        <v>216</v>
      </c>
      <c r="C118" s="166" t="s">
        <v>211</v>
      </c>
      <c r="D118" s="166" t="s">
        <v>212</v>
      </c>
      <c r="E118" s="15">
        <v>-64000</v>
      </c>
      <c r="F118" s="15">
        <v>0</v>
      </c>
      <c r="G118" s="15">
        <v>0</v>
      </c>
      <c r="H118" s="15">
        <v>-64000</v>
      </c>
    </row>
    <row r="119" spans="1:8">
      <c r="A119" s="166" t="s">
        <v>217</v>
      </c>
      <c r="B119" s="166" t="s">
        <v>218</v>
      </c>
      <c r="C119" s="166" t="s">
        <v>219</v>
      </c>
      <c r="D119" s="166" t="s">
        <v>220</v>
      </c>
      <c r="E119" s="15">
        <v>-2720170.76</v>
      </c>
      <c r="F119" s="15">
        <v>0</v>
      </c>
      <c r="G119" s="15">
        <v>25768</v>
      </c>
      <c r="H119" s="15">
        <v>-2745938.76</v>
      </c>
    </row>
    <row r="120" spans="1:8">
      <c r="A120" s="166" t="s">
        <v>221</v>
      </c>
      <c r="B120" s="166" t="s">
        <v>222</v>
      </c>
      <c r="C120" s="166" t="s">
        <v>223</v>
      </c>
      <c r="D120" s="166" t="s">
        <v>224</v>
      </c>
      <c r="E120" s="15">
        <v>-11176440</v>
      </c>
      <c r="F120" s="15">
        <v>0</v>
      </c>
      <c r="G120" s="15">
        <v>0</v>
      </c>
      <c r="H120" s="15">
        <v>-11176440</v>
      </c>
    </row>
    <row r="121" spans="1:8">
      <c r="A121" s="166" t="s">
        <v>225</v>
      </c>
      <c r="B121" s="166" t="s">
        <v>226</v>
      </c>
      <c r="C121" s="166" t="s">
        <v>227</v>
      </c>
      <c r="D121" s="166" t="s">
        <v>228</v>
      </c>
      <c r="E121" s="15">
        <v>-7452260</v>
      </c>
      <c r="F121" s="15">
        <v>0</v>
      </c>
      <c r="G121" s="15">
        <v>0</v>
      </c>
      <c r="H121" s="15">
        <v>-7452260</v>
      </c>
    </row>
    <row r="122" spans="1:8">
      <c r="A122" s="166" t="s">
        <v>229</v>
      </c>
      <c r="B122" s="166" t="s">
        <v>230</v>
      </c>
      <c r="C122" s="166" t="s">
        <v>231</v>
      </c>
      <c r="D122" s="166" t="s">
        <v>232</v>
      </c>
      <c r="E122" s="15">
        <v>-18267392</v>
      </c>
      <c r="F122" s="15">
        <v>0</v>
      </c>
      <c r="G122" s="15">
        <v>197456</v>
      </c>
      <c r="H122" s="15">
        <v>-18464848</v>
      </c>
    </row>
    <row r="123" spans="1:8">
      <c r="A123" s="166" t="s">
        <v>233</v>
      </c>
      <c r="B123" s="166" t="s">
        <v>234</v>
      </c>
      <c r="C123" s="166" t="s">
        <v>235</v>
      </c>
      <c r="D123" s="166" t="s">
        <v>236</v>
      </c>
      <c r="E123" s="15">
        <v>-4802720</v>
      </c>
      <c r="F123" s="15">
        <v>0</v>
      </c>
      <c r="G123" s="15">
        <v>0</v>
      </c>
      <c r="H123" s="15">
        <v>-4802720</v>
      </c>
    </row>
    <row r="124" spans="1:8">
      <c r="A124" s="166" t="s">
        <v>237</v>
      </c>
      <c r="B124" s="166" t="s">
        <v>238</v>
      </c>
      <c r="C124" s="166" t="s">
        <v>239</v>
      </c>
      <c r="D124" s="166" t="s">
        <v>240</v>
      </c>
      <c r="E124" s="15">
        <v>-792000</v>
      </c>
      <c r="F124" s="15">
        <v>0</v>
      </c>
      <c r="G124" s="15">
        <v>0</v>
      </c>
      <c r="H124" s="15">
        <v>-792000</v>
      </c>
    </row>
    <row r="125" spans="1:8">
      <c r="A125" s="166" t="s">
        <v>237</v>
      </c>
      <c r="B125" s="166" t="s">
        <v>238</v>
      </c>
      <c r="C125" s="166" t="s">
        <v>211</v>
      </c>
      <c r="D125" s="166" t="s">
        <v>212</v>
      </c>
      <c r="E125" s="15">
        <v>-5597664</v>
      </c>
      <c r="F125" s="15">
        <v>0</v>
      </c>
      <c r="G125" s="15">
        <v>0</v>
      </c>
      <c r="H125" s="15">
        <v>-5597664</v>
      </c>
    </row>
    <row r="126" spans="1:8">
      <c r="A126" s="166" t="s">
        <v>237</v>
      </c>
      <c r="B126" s="166" t="s">
        <v>238</v>
      </c>
      <c r="C126" s="166" t="s">
        <v>57</v>
      </c>
      <c r="D126" s="166" t="s">
        <v>58</v>
      </c>
      <c r="E126" s="15">
        <v>-264000</v>
      </c>
      <c r="F126" s="15">
        <v>0</v>
      </c>
      <c r="G126" s="15">
        <v>0</v>
      </c>
      <c r="H126" s="15">
        <v>-264000</v>
      </c>
    </row>
    <row r="127" spans="1:8">
      <c r="A127" s="166" t="s">
        <v>241</v>
      </c>
      <c r="B127" s="166" t="s">
        <v>242</v>
      </c>
      <c r="C127" s="166" t="s">
        <v>33</v>
      </c>
      <c r="D127" s="166" t="s">
        <v>34</v>
      </c>
      <c r="E127" s="15">
        <v>-197456</v>
      </c>
      <c r="F127" s="15">
        <v>0</v>
      </c>
      <c r="G127" s="15">
        <v>0</v>
      </c>
      <c r="H127" s="15">
        <v>-197456</v>
      </c>
    </row>
    <row r="128" spans="1:8">
      <c r="A128" s="166" t="s">
        <v>241</v>
      </c>
      <c r="B128" s="166" t="s">
        <v>242</v>
      </c>
      <c r="C128" s="166" t="s">
        <v>243</v>
      </c>
      <c r="D128" s="166" t="s">
        <v>242</v>
      </c>
      <c r="E128" s="15">
        <v>-592368</v>
      </c>
      <c r="F128" s="15">
        <v>0</v>
      </c>
      <c r="G128" s="15">
        <v>0</v>
      </c>
      <c r="H128" s="15">
        <v>-592368</v>
      </c>
    </row>
    <row r="129" spans="1:8">
      <c r="A129" s="166" t="s">
        <v>241</v>
      </c>
      <c r="B129" s="166" t="s">
        <v>242</v>
      </c>
      <c r="C129" s="166" t="s">
        <v>211</v>
      </c>
      <c r="D129" s="166" t="s">
        <v>212</v>
      </c>
      <c r="E129" s="15">
        <v>-12099036</v>
      </c>
      <c r="F129" s="15">
        <v>0</v>
      </c>
      <c r="G129" s="15">
        <v>0</v>
      </c>
      <c r="H129" s="15">
        <v>-12099036</v>
      </c>
    </row>
    <row r="130" spans="1:8">
      <c r="A130" s="166" t="s">
        <v>244</v>
      </c>
      <c r="B130" s="166" t="s">
        <v>245</v>
      </c>
      <c r="C130" s="166" t="s">
        <v>33</v>
      </c>
      <c r="D130" s="166" t="s">
        <v>34</v>
      </c>
      <c r="E130" s="15">
        <v>-1579648</v>
      </c>
      <c r="F130" s="15">
        <v>0</v>
      </c>
      <c r="G130" s="15">
        <v>197456</v>
      </c>
      <c r="H130" s="15">
        <v>-1777104</v>
      </c>
    </row>
    <row r="131" spans="1:8">
      <c r="A131" s="166" t="s">
        <v>244</v>
      </c>
      <c r="B131" s="166" t="s">
        <v>245</v>
      </c>
      <c r="C131" s="166" t="s">
        <v>35</v>
      </c>
      <c r="D131" s="166" t="s">
        <v>36</v>
      </c>
      <c r="E131" s="15">
        <v>-4732000</v>
      </c>
      <c r="F131" s="15">
        <v>0</v>
      </c>
      <c r="G131" s="15">
        <v>0</v>
      </c>
      <c r="H131" s="15">
        <v>-4732000</v>
      </c>
    </row>
    <row r="132" spans="1:8">
      <c r="A132" s="166" t="s">
        <v>244</v>
      </c>
      <c r="B132" s="166" t="s">
        <v>245</v>
      </c>
      <c r="C132" s="166" t="s">
        <v>246</v>
      </c>
      <c r="D132" s="166" t="s">
        <v>247</v>
      </c>
      <c r="E132" s="15">
        <v>-16095744</v>
      </c>
      <c r="F132" s="15">
        <v>0</v>
      </c>
      <c r="G132" s="15">
        <v>592368</v>
      </c>
      <c r="H132" s="15">
        <v>-16688112</v>
      </c>
    </row>
    <row r="133" spans="1:8">
      <c r="A133" s="166" t="s">
        <v>244</v>
      </c>
      <c r="B133" s="166" t="s">
        <v>245</v>
      </c>
      <c r="C133" s="166" t="s">
        <v>211</v>
      </c>
      <c r="D133" s="166" t="s">
        <v>212</v>
      </c>
      <c r="E133" s="15">
        <v>-30007883.52</v>
      </c>
      <c r="F133" s="15">
        <v>0</v>
      </c>
      <c r="G133" s="15">
        <v>0</v>
      </c>
      <c r="H133" s="15">
        <v>-30007883.52</v>
      </c>
    </row>
    <row r="134" spans="1:8">
      <c r="A134" s="166" t="s">
        <v>248</v>
      </c>
      <c r="B134" s="166" t="s">
        <v>249</v>
      </c>
      <c r="C134" s="166" t="s">
        <v>211</v>
      </c>
      <c r="D134" s="166" t="s">
        <v>212</v>
      </c>
      <c r="E134" s="15">
        <v>-10823900</v>
      </c>
      <c r="F134" s="15">
        <v>0</v>
      </c>
      <c r="G134" s="15">
        <v>0</v>
      </c>
      <c r="H134" s="15">
        <v>-10823900</v>
      </c>
    </row>
    <row r="135" spans="1:8">
      <c r="A135" s="166" t="s">
        <v>250</v>
      </c>
      <c r="B135" s="166" t="s">
        <v>251</v>
      </c>
      <c r="C135" s="166" t="s">
        <v>211</v>
      </c>
      <c r="D135" s="166" t="s">
        <v>212</v>
      </c>
      <c r="E135" s="15">
        <v>-256000</v>
      </c>
      <c r="F135" s="15">
        <v>0</v>
      </c>
      <c r="G135" s="15">
        <v>0</v>
      </c>
      <c r="H135" s="15">
        <v>-256000</v>
      </c>
    </row>
    <row r="136" spans="1:8">
      <c r="A136" s="166" t="s">
        <v>252</v>
      </c>
      <c r="B136" s="166" t="s">
        <v>253</v>
      </c>
      <c r="C136" s="166" t="s">
        <v>211</v>
      </c>
      <c r="D136" s="166" t="s">
        <v>212</v>
      </c>
      <c r="E136" s="15">
        <v>-36000000</v>
      </c>
      <c r="F136" s="15">
        <v>0</v>
      </c>
      <c r="G136" s="15">
        <v>0</v>
      </c>
      <c r="H136" s="15">
        <v>-36000000</v>
      </c>
    </row>
    <row r="137" spans="1:8">
      <c r="A137" s="166" t="s">
        <v>254</v>
      </c>
      <c r="B137" s="166" t="s">
        <v>255</v>
      </c>
      <c r="C137" s="166" t="s">
        <v>211</v>
      </c>
      <c r="D137" s="166" t="s">
        <v>212</v>
      </c>
      <c r="E137" s="15">
        <v>-14000000</v>
      </c>
      <c r="F137" s="15">
        <v>0</v>
      </c>
      <c r="G137" s="15">
        <v>0</v>
      </c>
      <c r="H137" s="15">
        <v>-14000000</v>
      </c>
    </row>
    <row r="138" spans="1:8">
      <c r="A138" s="166" t="s">
        <v>259</v>
      </c>
      <c r="B138" s="166" t="s">
        <v>260</v>
      </c>
      <c r="C138" s="166" t="s">
        <v>261</v>
      </c>
      <c r="D138" s="166" t="s">
        <v>262</v>
      </c>
      <c r="E138" s="15">
        <v>-16424306.800000001</v>
      </c>
      <c r="F138" s="15">
        <v>0</v>
      </c>
      <c r="G138" s="15">
        <v>0</v>
      </c>
      <c r="H138" s="15">
        <v>-16424306.800000001</v>
      </c>
    </row>
    <row r="139" spans="1:8">
      <c r="A139" s="166" t="s">
        <v>259</v>
      </c>
      <c r="B139" s="166" t="s">
        <v>260</v>
      </c>
      <c r="C139" s="166" t="s">
        <v>263</v>
      </c>
      <c r="D139" s="166" t="s">
        <v>264</v>
      </c>
      <c r="E139" s="15">
        <v>-15213140.880000001</v>
      </c>
      <c r="F139" s="15">
        <v>0</v>
      </c>
      <c r="G139" s="15">
        <v>1656920.63</v>
      </c>
      <c r="H139" s="15">
        <v>-16870061.510000002</v>
      </c>
    </row>
    <row r="140" spans="1:8">
      <c r="A140" s="166" t="s">
        <v>259</v>
      </c>
      <c r="B140" s="166" t="s">
        <v>260</v>
      </c>
      <c r="C140" s="166" t="s">
        <v>265</v>
      </c>
      <c r="D140" s="166" t="s">
        <v>266</v>
      </c>
      <c r="E140" s="15">
        <v>-760000</v>
      </c>
      <c r="F140" s="15">
        <v>0</v>
      </c>
      <c r="G140" s="15">
        <v>760000</v>
      </c>
      <c r="H140" s="15">
        <v>-1520000</v>
      </c>
    </row>
    <row r="141" spans="1:8">
      <c r="A141" s="166" t="s">
        <v>267</v>
      </c>
      <c r="B141" s="166" t="s">
        <v>268</v>
      </c>
      <c r="C141" s="166" t="s">
        <v>269</v>
      </c>
      <c r="D141" s="166" t="s">
        <v>270</v>
      </c>
      <c r="E141" s="15">
        <v>-266043.01</v>
      </c>
      <c r="F141" s="15">
        <v>0</v>
      </c>
      <c r="G141" s="15">
        <v>0</v>
      </c>
      <c r="H141" s="15">
        <v>-266043.01</v>
      </c>
    </row>
    <row r="142" spans="1:8">
      <c r="A142" s="166" t="s">
        <v>679</v>
      </c>
      <c r="B142" s="166" t="s">
        <v>680</v>
      </c>
      <c r="C142" s="166" t="s">
        <v>277</v>
      </c>
      <c r="D142" s="166" t="s">
        <v>278</v>
      </c>
      <c r="E142" s="15">
        <v>0</v>
      </c>
      <c r="F142" s="15">
        <v>428</v>
      </c>
      <c r="G142" s="15">
        <v>0</v>
      </c>
      <c r="H142" s="15">
        <v>428</v>
      </c>
    </row>
    <row r="143" spans="1:8">
      <c r="A143" s="166" t="s">
        <v>271</v>
      </c>
      <c r="B143" s="166" t="s">
        <v>272</v>
      </c>
      <c r="C143" s="166" t="s">
        <v>273</v>
      </c>
      <c r="D143" s="166" t="s">
        <v>274</v>
      </c>
      <c r="E143" s="15">
        <v>46278</v>
      </c>
      <c r="F143" s="15">
        <v>0</v>
      </c>
      <c r="G143" s="15">
        <v>0</v>
      </c>
      <c r="H143" s="15">
        <v>46278</v>
      </c>
    </row>
    <row r="144" spans="1:8">
      <c r="A144" s="166" t="s">
        <v>271</v>
      </c>
      <c r="B144" s="166" t="s">
        <v>272</v>
      </c>
      <c r="C144" s="166" t="s">
        <v>275</v>
      </c>
      <c r="D144" s="166" t="s">
        <v>276</v>
      </c>
      <c r="E144" s="15">
        <v>43109</v>
      </c>
      <c r="F144" s="15">
        <v>35126</v>
      </c>
      <c r="G144" s="15">
        <v>0</v>
      </c>
      <c r="H144" s="15">
        <v>78235</v>
      </c>
    </row>
    <row r="145" spans="1:8">
      <c r="A145" s="166" t="s">
        <v>271</v>
      </c>
      <c r="B145" s="166" t="s">
        <v>272</v>
      </c>
      <c r="C145" s="166" t="s">
        <v>285</v>
      </c>
      <c r="D145" s="166" t="s">
        <v>286</v>
      </c>
      <c r="E145" s="15">
        <v>0</v>
      </c>
      <c r="F145" s="15">
        <v>190570</v>
      </c>
      <c r="G145" s="15">
        <v>0</v>
      </c>
      <c r="H145" s="15">
        <v>190570</v>
      </c>
    </row>
    <row r="146" spans="1:8">
      <c r="A146" s="166" t="s">
        <v>271</v>
      </c>
      <c r="B146" s="166" t="s">
        <v>272</v>
      </c>
      <c r="C146" s="166" t="s">
        <v>277</v>
      </c>
      <c r="D146" s="166" t="s">
        <v>278</v>
      </c>
      <c r="E146" s="15">
        <v>3182</v>
      </c>
      <c r="F146" s="15">
        <v>3025</v>
      </c>
      <c r="G146" s="15">
        <v>0</v>
      </c>
      <c r="H146" s="15">
        <v>6207</v>
      </c>
    </row>
    <row r="147" spans="1:8">
      <c r="A147" s="166" t="s">
        <v>271</v>
      </c>
      <c r="B147" s="166" t="s">
        <v>272</v>
      </c>
      <c r="C147" s="166" t="s">
        <v>675</v>
      </c>
      <c r="D147" s="166" t="s">
        <v>676</v>
      </c>
      <c r="E147" s="15">
        <v>0</v>
      </c>
      <c r="F147" s="15">
        <v>11336</v>
      </c>
      <c r="G147" s="15">
        <v>0</v>
      </c>
      <c r="H147" s="15">
        <v>11336</v>
      </c>
    </row>
    <row r="148" spans="1:8">
      <c r="A148" s="166" t="s">
        <v>271</v>
      </c>
      <c r="B148" s="166" t="s">
        <v>272</v>
      </c>
      <c r="C148" s="166" t="s">
        <v>279</v>
      </c>
      <c r="D148" s="166" t="s">
        <v>280</v>
      </c>
      <c r="E148" s="15">
        <v>24099</v>
      </c>
      <c r="F148" s="15">
        <v>4471</v>
      </c>
      <c r="G148" s="15">
        <v>0</v>
      </c>
      <c r="H148" s="15">
        <v>28570</v>
      </c>
    </row>
    <row r="149" spans="1:8">
      <c r="A149" s="166" t="s">
        <v>281</v>
      </c>
      <c r="B149" s="166" t="s">
        <v>282</v>
      </c>
      <c r="C149" s="166" t="s">
        <v>283</v>
      </c>
      <c r="D149" s="166" t="s">
        <v>284</v>
      </c>
      <c r="E149" s="15">
        <v>37620</v>
      </c>
      <c r="F149" s="15">
        <v>0</v>
      </c>
      <c r="G149" s="15">
        <v>0</v>
      </c>
      <c r="H149" s="15">
        <v>37620</v>
      </c>
    </row>
    <row r="150" spans="1:8">
      <c r="A150" s="166" t="s">
        <v>281</v>
      </c>
      <c r="B150" s="166" t="s">
        <v>282</v>
      </c>
      <c r="C150" s="166" t="s">
        <v>133</v>
      </c>
      <c r="D150" s="166" t="s">
        <v>134</v>
      </c>
      <c r="E150" s="15">
        <v>588075.75</v>
      </c>
      <c r="F150" s="15">
        <v>65197.06</v>
      </c>
      <c r="G150" s="15">
        <v>0</v>
      </c>
      <c r="H150" s="15">
        <v>653272.81000000006</v>
      </c>
    </row>
    <row r="151" spans="1:8">
      <c r="A151" s="166" t="s">
        <v>281</v>
      </c>
      <c r="B151" s="166" t="s">
        <v>282</v>
      </c>
      <c r="C151" s="166" t="s">
        <v>285</v>
      </c>
      <c r="D151" s="166" t="s">
        <v>286</v>
      </c>
      <c r="E151" s="15">
        <v>22800</v>
      </c>
      <c r="F151" s="15">
        <v>0</v>
      </c>
      <c r="G151" s="15">
        <v>0</v>
      </c>
      <c r="H151" s="15">
        <v>22800</v>
      </c>
    </row>
    <row r="152" spans="1:8">
      <c r="A152" s="166" t="s">
        <v>281</v>
      </c>
      <c r="B152" s="166" t="s">
        <v>282</v>
      </c>
      <c r="C152" s="166" t="s">
        <v>144</v>
      </c>
      <c r="D152" s="166" t="s">
        <v>145</v>
      </c>
      <c r="E152" s="15">
        <v>389983</v>
      </c>
      <c r="F152" s="15">
        <v>0</v>
      </c>
      <c r="G152" s="15">
        <v>0</v>
      </c>
      <c r="H152" s="15">
        <v>389983</v>
      </c>
    </row>
    <row r="153" spans="1:8">
      <c r="A153" s="166" t="s">
        <v>281</v>
      </c>
      <c r="B153" s="166" t="s">
        <v>282</v>
      </c>
      <c r="C153" s="166" t="s">
        <v>269</v>
      </c>
      <c r="D153" s="166" t="s">
        <v>270</v>
      </c>
      <c r="E153" s="15">
        <v>44957.93</v>
      </c>
      <c r="F153" s="15">
        <v>0</v>
      </c>
      <c r="G153" s="15">
        <v>0</v>
      </c>
      <c r="H153" s="15">
        <v>44957.93</v>
      </c>
    </row>
    <row r="154" spans="1:8">
      <c r="A154" s="166" t="s">
        <v>281</v>
      </c>
      <c r="B154" s="166" t="s">
        <v>282</v>
      </c>
      <c r="C154" s="166" t="s">
        <v>119</v>
      </c>
      <c r="D154" s="166" t="s">
        <v>120</v>
      </c>
      <c r="E154" s="15">
        <v>5130000</v>
      </c>
      <c r="F154" s="15">
        <v>570000</v>
      </c>
      <c r="G154" s="15">
        <v>0</v>
      </c>
      <c r="H154" s="15">
        <v>5700000</v>
      </c>
    </row>
    <row r="155" spans="1:8">
      <c r="A155" s="166" t="s">
        <v>287</v>
      </c>
      <c r="B155" s="166" t="s">
        <v>288</v>
      </c>
      <c r="C155" s="166" t="s">
        <v>162</v>
      </c>
      <c r="D155" s="166" t="s">
        <v>163</v>
      </c>
      <c r="E155" s="15">
        <v>-24558000</v>
      </c>
      <c r="F155" s="15">
        <v>0</v>
      </c>
      <c r="G155" s="15">
        <v>0</v>
      </c>
      <c r="H155" s="15">
        <v>-24558000</v>
      </c>
    </row>
    <row r="156" spans="1:8">
      <c r="A156" s="166" t="s">
        <v>289</v>
      </c>
      <c r="B156" s="166" t="s">
        <v>290</v>
      </c>
      <c r="C156" s="166" t="s">
        <v>162</v>
      </c>
      <c r="D156" s="166" t="s">
        <v>163</v>
      </c>
      <c r="E156" s="15">
        <v>-21696000</v>
      </c>
      <c r="F156" s="15">
        <v>0</v>
      </c>
      <c r="G156" s="15">
        <v>0</v>
      </c>
      <c r="H156" s="15">
        <v>-21696000</v>
      </c>
    </row>
    <row r="157" spans="1:8">
      <c r="A157" s="166" t="s">
        <v>291</v>
      </c>
      <c r="B157" s="166" t="s">
        <v>292</v>
      </c>
      <c r="C157" s="166" t="s">
        <v>162</v>
      </c>
      <c r="D157" s="166" t="s">
        <v>163</v>
      </c>
      <c r="E157" s="15">
        <v>-75082000</v>
      </c>
      <c r="F157" s="15">
        <v>0</v>
      </c>
      <c r="G157" s="15">
        <v>0</v>
      </c>
      <c r="H157" s="15">
        <v>-75082000</v>
      </c>
    </row>
    <row r="158" spans="1:8">
      <c r="A158" s="166" t="s">
        <v>293</v>
      </c>
      <c r="B158" s="166" t="s">
        <v>294</v>
      </c>
      <c r="C158" s="166" t="s">
        <v>162</v>
      </c>
      <c r="D158" s="166" t="s">
        <v>163</v>
      </c>
      <c r="E158" s="15">
        <v>-42544825.390000001</v>
      </c>
      <c r="F158" s="15">
        <v>0</v>
      </c>
      <c r="G158" s="15">
        <v>0</v>
      </c>
      <c r="H158" s="15">
        <v>-42544825.390000001</v>
      </c>
    </row>
    <row r="159" spans="1:8">
      <c r="A159" s="166" t="s">
        <v>295</v>
      </c>
      <c r="B159" s="166" t="s">
        <v>296</v>
      </c>
      <c r="C159" s="166" t="s">
        <v>297</v>
      </c>
      <c r="D159" s="166" t="s">
        <v>298</v>
      </c>
      <c r="E159" s="15">
        <v>-10979210.880000001</v>
      </c>
      <c r="F159" s="15">
        <v>0</v>
      </c>
      <c r="G159" s="15">
        <v>0</v>
      </c>
      <c r="H159" s="15">
        <v>-10979210.880000001</v>
      </c>
    </row>
    <row r="160" spans="1:8">
      <c r="A160" s="166" t="s">
        <v>299</v>
      </c>
      <c r="B160" s="166" t="s">
        <v>300</v>
      </c>
      <c r="C160" s="166" t="s">
        <v>297</v>
      </c>
      <c r="D160" s="166" t="s">
        <v>298</v>
      </c>
      <c r="E160" s="15">
        <v>-1502310</v>
      </c>
      <c r="F160" s="15">
        <v>0</v>
      </c>
      <c r="G160" s="15">
        <v>705250</v>
      </c>
      <c r="H160" s="15">
        <v>-2207560</v>
      </c>
    </row>
    <row r="161" spans="1:8">
      <c r="A161" s="166" t="s">
        <v>301</v>
      </c>
      <c r="B161" s="166" t="s">
        <v>183</v>
      </c>
      <c r="C161" s="166" t="s">
        <v>211</v>
      </c>
      <c r="D161" s="166" t="s">
        <v>212</v>
      </c>
      <c r="E161" s="15">
        <v>-4536691</v>
      </c>
      <c r="F161" s="15">
        <v>0</v>
      </c>
      <c r="G161" s="15">
        <v>0</v>
      </c>
      <c r="H161" s="15">
        <v>-4536691</v>
      </c>
    </row>
    <row r="162" spans="1:8">
      <c r="A162" s="166" t="s">
        <v>303</v>
      </c>
      <c r="B162" s="166" t="s">
        <v>302</v>
      </c>
      <c r="C162" s="166" t="s">
        <v>33</v>
      </c>
      <c r="D162" s="166" t="s">
        <v>34</v>
      </c>
      <c r="E162" s="15">
        <v>-21910742</v>
      </c>
      <c r="F162" s="15">
        <v>4541488</v>
      </c>
      <c r="G162" s="15">
        <v>4541488</v>
      </c>
      <c r="H162" s="15">
        <v>-21910742</v>
      </c>
    </row>
    <row r="163" spans="1:8">
      <c r="A163" s="166" t="s">
        <v>303</v>
      </c>
      <c r="B163" s="166" t="s">
        <v>302</v>
      </c>
      <c r="C163" s="166" t="s">
        <v>35</v>
      </c>
      <c r="D163" s="166" t="s">
        <v>36</v>
      </c>
      <c r="E163" s="15">
        <v>-84973128</v>
      </c>
      <c r="F163" s="15">
        <v>736000</v>
      </c>
      <c r="G163" s="15">
        <v>0</v>
      </c>
      <c r="H163" s="15">
        <v>-84237128</v>
      </c>
    </row>
    <row r="164" spans="1:8">
      <c r="A164" s="166" t="s">
        <v>303</v>
      </c>
      <c r="B164" s="166" t="s">
        <v>302</v>
      </c>
      <c r="C164" s="166" t="s">
        <v>304</v>
      </c>
      <c r="D164" s="166" t="s">
        <v>305</v>
      </c>
      <c r="E164" s="15">
        <v>-11794667</v>
      </c>
      <c r="F164" s="15">
        <v>0</v>
      </c>
      <c r="G164" s="15">
        <v>0</v>
      </c>
      <c r="H164" s="15">
        <v>-11794667</v>
      </c>
    </row>
    <row r="165" spans="1:8">
      <c r="A165" s="166" t="s">
        <v>303</v>
      </c>
      <c r="B165" s="166" t="s">
        <v>302</v>
      </c>
      <c r="C165" s="166" t="s">
        <v>152</v>
      </c>
      <c r="D165" s="166" t="s">
        <v>153</v>
      </c>
      <c r="E165" s="15">
        <v>-774424548</v>
      </c>
      <c r="F165" s="15">
        <v>0</v>
      </c>
      <c r="G165" s="15">
        <v>0</v>
      </c>
      <c r="H165" s="15">
        <v>-774424548</v>
      </c>
    </row>
    <row r="166" spans="1:8">
      <c r="A166" s="166" t="s">
        <v>303</v>
      </c>
      <c r="B166" s="166" t="s">
        <v>302</v>
      </c>
      <c r="C166" s="166" t="s">
        <v>154</v>
      </c>
      <c r="D166" s="166" t="s">
        <v>155</v>
      </c>
      <c r="E166" s="15">
        <v>-661538548</v>
      </c>
      <c r="F166" s="15">
        <v>0</v>
      </c>
      <c r="G166" s="15">
        <v>0</v>
      </c>
      <c r="H166" s="15">
        <v>-661538548</v>
      </c>
    </row>
    <row r="167" spans="1:8">
      <c r="A167" s="166" t="s">
        <v>303</v>
      </c>
      <c r="B167" s="166" t="s">
        <v>302</v>
      </c>
      <c r="C167" s="166" t="s">
        <v>306</v>
      </c>
      <c r="D167" s="166" t="s">
        <v>307</v>
      </c>
      <c r="E167" s="15">
        <v>-4000000</v>
      </c>
      <c r="F167" s="15">
        <v>0</v>
      </c>
      <c r="G167" s="15">
        <v>0</v>
      </c>
      <c r="H167" s="15">
        <v>-4000000</v>
      </c>
    </row>
    <row r="168" spans="1:8">
      <c r="A168" s="166" t="s">
        <v>303</v>
      </c>
      <c r="B168" s="166" t="s">
        <v>302</v>
      </c>
      <c r="C168" s="166" t="s">
        <v>57</v>
      </c>
      <c r="D168" s="166" t="s">
        <v>58</v>
      </c>
      <c r="E168" s="15">
        <v>-7562500</v>
      </c>
      <c r="F168" s="15">
        <v>1012000</v>
      </c>
      <c r="G168" s="15">
        <v>0</v>
      </c>
      <c r="H168" s="15">
        <v>-6550500</v>
      </c>
    </row>
    <row r="169" spans="1:8">
      <c r="A169" s="166" t="s">
        <v>308</v>
      </c>
      <c r="B169" s="166" t="s">
        <v>309</v>
      </c>
      <c r="C169" s="166" t="s">
        <v>33</v>
      </c>
      <c r="D169" s="166" t="s">
        <v>34</v>
      </c>
      <c r="E169" s="15">
        <v>-13573618.48</v>
      </c>
      <c r="F169" s="15">
        <v>0</v>
      </c>
      <c r="G169" s="15">
        <v>411202</v>
      </c>
      <c r="H169" s="15">
        <v>-13984820.48</v>
      </c>
    </row>
    <row r="170" spans="1:8">
      <c r="A170" s="166" t="s">
        <v>308</v>
      </c>
      <c r="B170" s="166" t="s">
        <v>309</v>
      </c>
      <c r="C170" s="166" t="s">
        <v>304</v>
      </c>
      <c r="D170" s="166" t="s">
        <v>305</v>
      </c>
      <c r="E170" s="15">
        <v>-8000000</v>
      </c>
      <c r="F170" s="15">
        <v>0</v>
      </c>
      <c r="G170" s="15">
        <v>0</v>
      </c>
      <c r="H170" s="15">
        <v>-8000000</v>
      </c>
    </row>
    <row r="171" spans="1:8">
      <c r="A171" s="166" t="s">
        <v>311</v>
      </c>
      <c r="B171" s="166" t="s">
        <v>310</v>
      </c>
      <c r="C171" s="166" t="s">
        <v>33</v>
      </c>
      <c r="D171" s="166" t="s">
        <v>34</v>
      </c>
      <c r="E171" s="15">
        <v>-444097</v>
      </c>
      <c r="F171" s="15">
        <v>0</v>
      </c>
      <c r="G171" s="15">
        <v>49344</v>
      </c>
      <c r="H171" s="15">
        <v>-493441</v>
      </c>
    </row>
    <row r="172" spans="1:8">
      <c r="A172" s="166" t="s">
        <v>313</v>
      </c>
      <c r="B172" s="166" t="s">
        <v>312</v>
      </c>
      <c r="C172" s="166" t="s">
        <v>33</v>
      </c>
      <c r="D172" s="166" t="s">
        <v>34</v>
      </c>
      <c r="E172" s="15">
        <v>-1232618.48</v>
      </c>
      <c r="F172" s="15">
        <v>0</v>
      </c>
      <c r="G172" s="15">
        <v>411202</v>
      </c>
      <c r="H172" s="15">
        <v>-1643820.48</v>
      </c>
    </row>
    <row r="173" spans="1:8">
      <c r="A173" s="166" t="s">
        <v>315</v>
      </c>
      <c r="B173" s="166" t="s">
        <v>314</v>
      </c>
      <c r="C173" s="166" t="s">
        <v>33</v>
      </c>
      <c r="D173" s="166" t="s">
        <v>34</v>
      </c>
      <c r="E173" s="15">
        <v>-10854647.76</v>
      </c>
      <c r="F173" s="15">
        <v>0</v>
      </c>
      <c r="G173" s="15">
        <v>232504</v>
      </c>
      <c r="H173" s="15">
        <v>-11087151.76</v>
      </c>
    </row>
    <row r="174" spans="1:8">
      <c r="A174" s="166" t="s">
        <v>315</v>
      </c>
      <c r="B174" s="166" t="s">
        <v>314</v>
      </c>
      <c r="C174" s="166" t="s">
        <v>35</v>
      </c>
      <c r="D174" s="166" t="s">
        <v>36</v>
      </c>
      <c r="E174" s="15">
        <v>-45198920</v>
      </c>
      <c r="F174" s="15">
        <v>9988000</v>
      </c>
      <c r="G174" s="15">
        <v>3968813</v>
      </c>
      <c r="H174" s="15">
        <v>-39179733</v>
      </c>
    </row>
    <row r="175" spans="1:8">
      <c r="A175" s="166" t="s">
        <v>316</v>
      </c>
      <c r="B175" s="166" t="s">
        <v>317</v>
      </c>
      <c r="C175" s="166" t="s">
        <v>257</v>
      </c>
      <c r="D175" s="166" t="s">
        <v>258</v>
      </c>
      <c r="E175" s="15">
        <v>-102442901.06</v>
      </c>
      <c r="F175" s="15">
        <v>1233226.5</v>
      </c>
      <c r="G175" s="15">
        <v>6000000</v>
      </c>
      <c r="H175" s="15">
        <v>-107209674.56</v>
      </c>
    </row>
    <row r="176" spans="1:8">
      <c r="A176" s="166"/>
      <c r="B176" s="166"/>
      <c r="C176" s="166"/>
      <c r="D176" s="166"/>
      <c r="E176" s="15"/>
      <c r="F176" s="15"/>
      <c r="G176" s="15"/>
      <c r="H176" s="15"/>
    </row>
    <row r="177" spans="1:8">
      <c r="A177" s="166"/>
      <c r="B177" s="166"/>
      <c r="C177" s="166"/>
      <c r="D177" s="166"/>
      <c r="E177" s="15"/>
      <c r="F177" s="15"/>
      <c r="G177" s="15"/>
      <c r="H177" s="15"/>
    </row>
    <row r="178" spans="1:8">
      <c r="A178" s="166"/>
      <c r="B178" s="166"/>
      <c r="C178" s="166"/>
      <c r="D178" s="166"/>
      <c r="E178" s="15"/>
      <c r="F178" s="15"/>
      <c r="G178" s="15"/>
      <c r="H178" s="15">
        <f>SUM(H4:H177)</f>
        <v>-8846965193.1099987</v>
      </c>
    </row>
    <row r="179" spans="1:8">
      <c r="A179" s="166"/>
      <c r="B179" s="166"/>
      <c r="C179" s="166"/>
      <c r="D179" s="166"/>
      <c r="E179" s="15"/>
      <c r="F179" s="15"/>
      <c r="G179" s="15"/>
      <c r="H179" s="15"/>
    </row>
    <row r="180" spans="1:8">
      <c r="A180" s="166"/>
      <c r="B180" s="166"/>
      <c r="C180" s="166"/>
      <c r="D180" s="166"/>
      <c r="E180" s="15"/>
      <c r="F180" s="15"/>
      <c r="G180" s="15"/>
      <c r="H180" s="15"/>
    </row>
    <row r="181" spans="1:8">
      <c r="A181" s="166"/>
      <c r="B181" s="166"/>
      <c r="C181" s="166"/>
      <c r="D181" s="166"/>
      <c r="E181" s="15"/>
      <c r="F181" s="15"/>
      <c r="G181" s="15"/>
      <c r="H181" s="15"/>
    </row>
    <row r="182" spans="1:8">
      <c r="A182" s="166"/>
      <c r="B182" s="166"/>
      <c r="C182" s="166"/>
      <c r="D182" s="166"/>
      <c r="E182" s="15"/>
      <c r="F182" s="15"/>
      <c r="G182" s="15"/>
      <c r="H182" s="15"/>
    </row>
    <row r="183" spans="1:8">
      <c r="A183" s="166"/>
      <c r="B183" s="166"/>
      <c r="C183" s="166"/>
      <c r="D183" s="166"/>
      <c r="E183" s="15"/>
      <c r="F183" s="15"/>
      <c r="G183" s="15"/>
      <c r="H183" s="15"/>
    </row>
    <row r="184" spans="1:8">
      <c r="A184" s="166"/>
      <c r="B184" s="166"/>
      <c r="C184" s="166"/>
      <c r="D184" s="166"/>
      <c r="E184" s="15"/>
      <c r="F184" s="15"/>
      <c r="G184" s="15"/>
      <c r="H184" s="15"/>
    </row>
    <row r="185" spans="1:8">
      <c r="A185" s="166"/>
      <c r="B185" s="166"/>
      <c r="C185" s="166"/>
      <c r="D185" s="166"/>
      <c r="E185" s="15"/>
      <c r="F185" s="15"/>
      <c r="G185" s="15"/>
      <c r="H185" s="15"/>
    </row>
    <row r="186" spans="1:8">
      <c r="A186" s="166"/>
      <c r="B186" s="166"/>
      <c r="C186" s="166"/>
      <c r="D186" s="166"/>
      <c r="E186" s="15"/>
      <c r="F186" s="15"/>
      <c r="G186" s="15"/>
      <c r="H186" s="15"/>
    </row>
    <row r="187" spans="1:8">
      <c r="A187" s="166"/>
      <c r="B187" s="166"/>
      <c r="C187" s="166"/>
      <c r="D187" s="166"/>
      <c r="E187" s="15"/>
      <c r="F187" s="15"/>
      <c r="G187" s="15"/>
      <c r="H187" s="15"/>
    </row>
    <row r="188" spans="1:8">
      <c r="A188" s="166"/>
      <c r="B188" s="166"/>
      <c r="C188" s="166"/>
      <c r="D188" s="166"/>
      <c r="E188" s="15"/>
      <c r="F188" s="15"/>
      <c r="G188" s="15"/>
      <c r="H188" s="15"/>
    </row>
    <row r="189" spans="1:8">
      <c r="A189" s="166"/>
      <c r="B189" s="166"/>
      <c r="C189" s="166"/>
      <c r="D189" s="166"/>
      <c r="E189" s="15"/>
      <c r="F189" s="15"/>
      <c r="G189" s="15"/>
      <c r="H189" s="15"/>
    </row>
    <row r="190" spans="1:8">
      <c r="A190" s="166"/>
      <c r="B190" s="166"/>
      <c r="C190" s="166"/>
      <c r="D190" s="166"/>
      <c r="E190" s="15"/>
      <c r="F190" s="15"/>
      <c r="G190" s="15"/>
      <c r="H190" s="15"/>
    </row>
    <row r="191" spans="1:8">
      <c r="A191" s="166"/>
      <c r="B191" s="166"/>
      <c r="C191" s="166"/>
      <c r="D191" s="166"/>
      <c r="E191" s="15"/>
      <c r="F191" s="15"/>
      <c r="G191" s="15"/>
      <c r="H191" s="15"/>
    </row>
    <row r="192" spans="1:8">
      <c r="A192" s="166"/>
      <c r="B192" s="166"/>
      <c r="C192" s="166"/>
      <c r="D192" s="166"/>
      <c r="E192" s="15"/>
      <c r="F192" s="15"/>
      <c r="G192" s="15"/>
      <c r="H192" s="15"/>
    </row>
    <row r="193" spans="1:8">
      <c r="A193" s="166"/>
      <c r="B193" s="166"/>
      <c r="C193" s="166"/>
      <c r="D193" s="166"/>
      <c r="E193" s="15"/>
      <c r="F193" s="15"/>
      <c r="G193" s="15"/>
      <c r="H193" s="15"/>
    </row>
    <row r="194" spans="1:8">
      <c r="A194" s="166"/>
      <c r="B194" s="166"/>
      <c r="C194" s="166"/>
      <c r="D194" s="166"/>
      <c r="E194" s="15"/>
      <c r="F194" s="15"/>
      <c r="G194" s="15"/>
      <c r="H194" s="15"/>
    </row>
    <row r="195" spans="1:8">
      <c r="A195" s="166"/>
      <c r="B195" s="166"/>
      <c r="C195" s="166"/>
      <c r="D195" s="166"/>
      <c r="E195" s="15"/>
      <c r="F195" s="15"/>
      <c r="G195" s="15"/>
      <c r="H195" s="15"/>
    </row>
    <row r="196" spans="1:8">
      <c r="A196" s="166" t="e">
        <v>#N/A</v>
      </c>
      <c r="B196" s="166" t="e">
        <v>#N/A</v>
      </c>
      <c r="C196" s="166" t="e">
        <v>#N/A</v>
      </c>
      <c r="D196" s="166" t="e">
        <v>#N/A</v>
      </c>
      <c r="E196" s="15" t="e">
        <v>#N/A</v>
      </c>
      <c r="F196" s="15" t="e">
        <v>#N/A</v>
      </c>
      <c r="G196" s="15" t="e">
        <v>#N/A</v>
      </c>
      <c r="H196" s="15" t="e">
        <v>#N/A</v>
      </c>
    </row>
  </sheetData>
  <autoFilter ref="A3:H175" xr:uid="{383657C7-0481-4B64-A7FD-9672E3DD562A}"/>
  <mergeCells count="2">
    <mergeCell ref="A1:H1"/>
    <mergeCell ref="A2:H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73F6-8B37-4F99-AD8D-09CE19E6AB31}">
  <dimension ref="B2:J178"/>
  <sheetViews>
    <sheetView workbookViewId="0">
      <selection activeCell="F179" sqref="F179"/>
    </sheetView>
  </sheetViews>
  <sheetFormatPr baseColWidth="10" defaultRowHeight="13"/>
  <cols>
    <col min="1" max="1" width="3.796875" customWidth="1"/>
    <col min="3" max="3" width="37.19921875" bestFit="1" customWidth="1"/>
    <col min="4" max="4" width="15.19921875" bestFit="1" customWidth="1"/>
    <col min="5" max="5" width="36.296875" bestFit="1" customWidth="1"/>
    <col min="6" max="6" width="15.69921875" bestFit="1" customWidth="1"/>
    <col min="7" max="7" width="12.69921875" bestFit="1" customWidth="1"/>
    <col min="8" max="8" width="13.69921875" bestFit="1" customWidth="1"/>
    <col min="9" max="9" width="15.69921875" bestFit="1" customWidth="1"/>
  </cols>
  <sheetData>
    <row r="2" spans="2:9">
      <c r="B2" s="12" t="s">
        <v>3</v>
      </c>
      <c r="C2" s="12" t="s">
        <v>4</v>
      </c>
      <c r="D2" s="13" t="s">
        <v>5</v>
      </c>
      <c r="E2" s="12" t="s">
        <v>6</v>
      </c>
      <c r="F2" s="14" t="s">
        <v>7</v>
      </c>
      <c r="G2" s="14" t="s">
        <v>8</v>
      </c>
      <c r="H2" s="14" t="s">
        <v>9</v>
      </c>
      <c r="I2" s="14" t="s">
        <v>10</v>
      </c>
    </row>
    <row r="3" spans="2:9">
      <c r="B3" s="22" t="s">
        <v>11</v>
      </c>
      <c r="C3" s="22" t="s">
        <v>12</v>
      </c>
      <c r="D3" s="23" t="s">
        <v>13</v>
      </c>
      <c r="E3" s="22" t="s">
        <v>14</v>
      </c>
      <c r="F3" s="24">
        <v>-129623039</v>
      </c>
      <c r="G3" s="24">
        <v>6481151</v>
      </c>
      <c r="H3" s="24">
        <v>0</v>
      </c>
      <c r="I3" s="24">
        <v>-123141888</v>
      </c>
    </row>
    <row r="4" spans="2:9">
      <c r="B4" s="22" t="s">
        <v>15</v>
      </c>
      <c r="C4" s="22" t="s">
        <v>16</v>
      </c>
      <c r="D4" s="23" t="s">
        <v>13</v>
      </c>
      <c r="E4" s="22" t="s">
        <v>14</v>
      </c>
      <c r="F4" s="24">
        <v>-1514477.77</v>
      </c>
      <c r="G4" s="24">
        <v>0</v>
      </c>
      <c r="H4" s="24">
        <v>66622.28</v>
      </c>
      <c r="I4" s="24">
        <v>-1581100.05</v>
      </c>
    </row>
    <row r="5" spans="2:9">
      <c r="B5" s="22" t="s">
        <v>17</v>
      </c>
      <c r="C5" s="22" t="s">
        <v>18</v>
      </c>
      <c r="D5" s="23" t="s">
        <v>13</v>
      </c>
      <c r="E5" s="22" t="s">
        <v>14</v>
      </c>
      <c r="F5" s="24">
        <v>-4236795.82</v>
      </c>
      <c r="G5" s="24">
        <v>0</v>
      </c>
      <c r="H5" s="24">
        <v>103109.68</v>
      </c>
      <c r="I5" s="24">
        <v>-4339905.5</v>
      </c>
    </row>
    <row r="6" spans="2:9">
      <c r="B6" s="97" t="s">
        <v>19</v>
      </c>
      <c r="C6" s="97" t="s">
        <v>20</v>
      </c>
      <c r="D6" s="98" t="s">
        <v>21</v>
      </c>
      <c r="E6" s="97" t="s">
        <v>22</v>
      </c>
      <c r="F6" s="99">
        <v>-282500000</v>
      </c>
      <c r="G6" s="99">
        <v>2000000</v>
      </c>
      <c r="H6" s="99">
        <v>0</v>
      </c>
      <c r="I6" s="99">
        <v>-280500000</v>
      </c>
    </row>
    <row r="7" spans="2:9">
      <c r="B7" s="97" t="s">
        <v>19</v>
      </c>
      <c r="C7" s="97" t="s">
        <v>20</v>
      </c>
      <c r="D7" s="98" t="s">
        <v>23</v>
      </c>
      <c r="E7" s="97" t="s">
        <v>24</v>
      </c>
      <c r="F7" s="99">
        <v>-28026285</v>
      </c>
      <c r="G7" s="99">
        <v>0</v>
      </c>
      <c r="H7" s="99">
        <v>0</v>
      </c>
      <c r="I7" s="99">
        <v>-28026285</v>
      </c>
    </row>
    <row r="8" spans="2:9">
      <c r="B8" s="97" t="s">
        <v>19</v>
      </c>
      <c r="C8" s="97" t="s">
        <v>20</v>
      </c>
      <c r="D8" s="98" t="s">
        <v>25</v>
      </c>
      <c r="E8" s="97" t="s">
        <v>26</v>
      </c>
      <c r="F8" s="99">
        <v>-346394782.72000003</v>
      </c>
      <c r="G8" s="99">
        <v>0</v>
      </c>
      <c r="H8" s="99">
        <v>0</v>
      </c>
      <c r="I8" s="99">
        <v>-346394782.72000003</v>
      </c>
    </row>
    <row r="9" spans="2:9">
      <c r="B9" s="97" t="s">
        <v>19</v>
      </c>
      <c r="C9" s="97" t="s">
        <v>20</v>
      </c>
      <c r="D9" s="98" t="s">
        <v>27</v>
      </c>
      <c r="E9" s="97" t="s">
        <v>28</v>
      </c>
      <c r="F9" s="99">
        <v>-500000000</v>
      </c>
      <c r="G9" s="99">
        <v>0</v>
      </c>
      <c r="H9" s="99">
        <v>0</v>
      </c>
      <c r="I9" s="99">
        <v>-500000000</v>
      </c>
    </row>
    <row r="10" spans="2:9">
      <c r="B10" s="97" t="s">
        <v>19</v>
      </c>
      <c r="C10" s="97" t="s">
        <v>20</v>
      </c>
      <c r="D10" s="98" t="s">
        <v>29</v>
      </c>
      <c r="E10" s="97" t="s">
        <v>30</v>
      </c>
      <c r="F10" s="99">
        <v>-149495669</v>
      </c>
      <c r="G10" s="99">
        <v>0</v>
      </c>
      <c r="H10" s="99">
        <v>0</v>
      </c>
      <c r="I10" s="99">
        <v>-149495669</v>
      </c>
    </row>
    <row r="11" spans="2:9">
      <c r="B11" s="97" t="s">
        <v>19</v>
      </c>
      <c r="C11" s="97" t="s">
        <v>20</v>
      </c>
      <c r="D11" s="98" t="s">
        <v>31</v>
      </c>
      <c r="E11" s="97" t="s">
        <v>32</v>
      </c>
      <c r="F11" s="99">
        <v>-74368964.060000002</v>
      </c>
      <c r="G11" s="99">
        <v>0</v>
      </c>
      <c r="H11" s="99">
        <v>0</v>
      </c>
      <c r="I11" s="99">
        <v>-74368964.060000002</v>
      </c>
    </row>
    <row r="12" spans="2:9">
      <c r="B12" s="97" t="s">
        <v>19</v>
      </c>
      <c r="C12" s="97" t="s">
        <v>20</v>
      </c>
      <c r="D12" s="98" t="s">
        <v>33</v>
      </c>
      <c r="E12" s="97" t="s">
        <v>34</v>
      </c>
      <c r="F12" s="99">
        <v>-21562548.030000001</v>
      </c>
      <c r="G12" s="99">
        <v>0</v>
      </c>
      <c r="H12" s="99">
        <v>0</v>
      </c>
      <c r="I12" s="99">
        <v>-21562548.030000001</v>
      </c>
    </row>
    <row r="13" spans="2:9">
      <c r="B13" s="97" t="s">
        <v>19</v>
      </c>
      <c r="C13" s="97" t="s">
        <v>20</v>
      </c>
      <c r="D13" s="98" t="s">
        <v>35</v>
      </c>
      <c r="E13" s="97" t="s">
        <v>36</v>
      </c>
      <c r="F13" s="99">
        <v>-273621954.89999998</v>
      </c>
      <c r="G13" s="99">
        <v>6157681</v>
      </c>
      <c r="H13" s="99">
        <v>0</v>
      </c>
      <c r="I13" s="99">
        <v>-267464273.90000001</v>
      </c>
    </row>
    <row r="14" spans="2:9">
      <c r="B14" s="97" t="s">
        <v>19</v>
      </c>
      <c r="C14" s="97" t="s">
        <v>20</v>
      </c>
      <c r="D14" s="98" t="s">
        <v>37</v>
      </c>
      <c r="E14" s="97" t="s">
        <v>38</v>
      </c>
      <c r="F14" s="99">
        <v>-837835740.41999996</v>
      </c>
      <c r="G14" s="99">
        <v>7400450</v>
      </c>
      <c r="H14" s="99">
        <v>0</v>
      </c>
      <c r="I14" s="99">
        <v>-830435290.41999996</v>
      </c>
    </row>
    <row r="15" spans="2:9">
      <c r="B15" s="97" t="s">
        <v>19</v>
      </c>
      <c r="C15" s="97" t="s">
        <v>20</v>
      </c>
      <c r="D15" s="98" t="s">
        <v>39</v>
      </c>
      <c r="E15" s="97" t="s">
        <v>40</v>
      </c>
      <c r="F15" s="99">
        <v>-170000000</v>
      </c>
      <c r="G15" s="99">
        <v>0</v>
      </c>
      <c r="H15" s="99">
        <v>0</v>
      </c>
      <c r="I15" s="99">
        <v>-170000000</v>
      </c>
    </row>
    <row r="16" spans="2:9">
      <c r="B16" s="97" t="s">
        <v>19</v>
      </c>
      <c r="C16" s="97" t="s">
        <v>20</v>
      </c>
      <c r="D16" s="98" t="s">
        <v>41</v>
      </c>
      <c r="E16" s="97" t="s">
        <v>42</v>
      </c>
      <c r="F16" s="99">
        <v>-190000000</v>
      </c>
      <c r="G16" s="99">
        <v>0</v>
      </c>
      <c r="H16" s="99">
        <v>0</v>
      </c>
      <c r="I16" s="99">
        <v>-190000000</v>
      </c>
    </row>
    <row r="17" spans="2:10">
      <c r="B17" s="97" t="s">
        <v>19</v>
      </c>
      <c r="C17" s="97" t="s">
        <v>20</v>
      </c>
      <c r="D17" s="98" t="s">
        <v>43</v>
      </c>
      <c r="E17" s="97" t="s">
        <v>44</v>
      </c>
      <c r="F17" s="99">
        <v>-666503577.79999995</v>
      </c>
      <c r="G17" s="99">
        <v>0</v>
      </c>
      <c r="H17" s="99">
        <v>0</v>
      </c>
      <c r="I17" s="99">
        <v>-666503577.79999995</v>
      </c>
    </row>
    <row r="18" spans="2:10">
      <c r="B18" s="97" t="s">
        <v>19</v>
      </c>
      <c r="C18" s="97" t="s">
        <v>20</v>
      </c>
      <c r="D18" s="98" t="s">
        <v>45</v>
      </c>
      <c r="E18" s="97" t="s">
        <v>46</v>
      </c>
      <c r="F18" s="99">
        <v>-121717412.18000001</v>
      </c>
      <c r="G18" s="99">
        <v>0</v>
      </c>
      <c r="H18" s="99">
        <v>0</v>
      </c>
      <c r="I18" s="99">
        <v>-121717412.18000001</v>
      </c>
    </row>
    <row r="19" spans="2:10">
      <c r="B19" s="97" t="s">
        <v>19</v>
      </c>
      <c r="C19" s="97" t="s">
        <v>20</v>
      </c>
      <c r="D19" s="98" t="s">
        <v>47</v>
      </c>
      <c r="E19" s="97" t="s">
        <v>48</v>
      </c>
      <c r="F19" s="99">
        <v>-30877818.600000001</v>
      </c>
      <c r="G19" s="99">
        <v>10000000</v>
      </c>
      <c r="H19" s="99">
        <v>0</v>
      </c>
      <c r="I19" s="99">
        <v>-20877818.600000001</v>
      </c>
    </row>
    <row r="20" spans="2:10">
      <c r="B20" s="97" t="s">
        <v>19</v>
      </c>
      <c r="C20" s="97" t="s">
        <v>20</v>
      </c>
      <c r="D20" s="98" t="s">
        <v>49</v>
      </c>
      <c r="E20" s="97" t="s">
        <v>50</v>
      </c>
      <c r="F20" s="99">
        <v>-192782361.30000001</v>
      </c>
      <c r="G20" s="99">
        <v>0</v>
      </c>
      <c r="H20" s="99">
        <v>0</v>
      </c>
      <c r="I20" s="99">
        <v>-192782361.30000001</v>
      </c>
    </row>
    <row r="21" spans="2:10">
      <c r="B21" s="25" t="s">
        <v>51</v>
      </c>
      <c r="C21" s="25" t="s">
        <v>52</v>
      </c>
      <c r="D21" s="26" t="s">
        <v>53</v>
      </c>
      <c r="E21" s="25" t="s">
        <v>54</v>
      </c>
      <c r="F21" s="27">
        <v>-26772104</v>
      </c>
      <c r="G21" s="27">
        <v>0</v>
      </c>
      <c r="H21" s="27">
        <v>0</v>
      </c>
      <c r="I21" s="27">
        <v>-26772104</v>
      </c>
    </row>
    <row r="22" spans="2:10">
      <c r="B22" s="25" t="s">
        <v>51</v>
      </c>
      <c r="C22" s="25" t="s">
        <v>52</v>
      </c>
      <c r="D22" s="26" t="s">
        <v>33</v>
      </c>
      <c r="E22" s="25" t="s">
        <v>34</v>
      </c>
      <c r="F22" s="27">
        <v>-5338186</v>
      </c>
      <c r="G22" s="27">
        <v>0</v>
      </c>
      <c r="H22" s="27">
        <v>0</v>
      </c>
      <c r="I22" s="27">
        <v>-5338186</v>
      </c>
    </row>
    <row r="23" spans="2:10">
      <c r="B23" s="25" t="s">
        <v>51</v>
      </c>
      <c r="C23" s="25" t="s">
        <v>52</v>
      </c>
      <c r="D23" s="26" t="s">
        <v>35</v>
      </c>
      <c r="E23" s="28" t="s">
        <v>36</v>
      </c>
      <c r="F23" s="27">
        <v>-52582509</v>
      </c>
      <c r="G23" s="27">
        <v>0</v>
      </c>
      <c r="H23" s="27">
        <v>0</v>
      </c>
      <c r="I23" s="27">
        <v>-52582509</v>
      </c>
    </row>
    <row r="24" spans="2:10">
      <c r="B24" s="25" t="s">
        <v>51</v>
      </c>
      <c r="C24" s="25" t="s">
        <v>52</v>
      </c>
      <c r="D24" s="26" t="s">
        <v>55</v>
      </c>
      <c r="E24" s="25" t="s">
        <v>56</v>
      </c>
      <c r="F24" s="27">
        <v>-18320708</v>
      </c>
      <c r="G24" s="27">
        <v>0</v>
      </c>
      <c r="H24" s="27">
        <v>0</v>
      </c>
      <c r="I24" s="27">
        <v>-18320708</v>
      </c>
    </row>
    <row r="25" spans="2:10">
      <c r="B25" s="25" t="s">
        <v>51</v>
      </c>
      <c r="C25" s="25" t="s">
        <v>52</v>
      </c>
      <c r="D25" s="26" t="s">
        <v>57</v>
      </c>
      <c r="E25" s="25" t="s">
        <v>58</v>
      </c>
      <c r="F25" s="27">
        <v>-3036000</v>
      </c>
      <c r="G25" s="27">
        <v>0</v>
      </c>
      <c r="H25" s="27">
        <v>0</v>
      </c>
      <c r="I25" s="27">
        <v>-3036000</v>
      </c>
    </row>
    <row r="26" spans="2:10">
      <c r="B26" s="97" t="s">
        <v>59</v>
      </c>
      <c r="C26" s="97" t="s">
        <v>60</v>
      </c>
      <c r="D26" s="98" t="s">
        <v>29</v>
      </c>
      <c r="E26" s="97" t="s">
        <v>30</v>
      </c>
      <c r="F26" s="99">
        <v>-12505184.609999999</v>
      </c>
      <c r="G26" s="99">
        <v>0</v>
      </c>
      <c r="H26" s="99">
        <v>11722.73</v>
      </c>
      <c r="I26" s="99">
        <v>-12516907.34</v>
      </c>
    </row>
    <row r="27" spans="2:10">
      <c r="B27" s="97" t="s">
        <v>61</v>
      </c>
      <c r="C27" s="97" t="s">
        <v>62</v>
      </c>
      <c r="D27" s="98" t="s">
        <v>35</v>
      </c>
      <c r="E27" s="97" t="s">
        <v>36</v>
      </c>
      <c r="F27" s="99">
        <v>-127775446</v>
      </c>
      <c r="G27" s="99">
        <v>0</v>
      </c>
      <c r="H27" s="99">
        <v>0</v>
      </c>
      <c r="I27" s="99">
        <v>-127775446</v>
      </c>
    </row>
    <row r="28" spans="2:10">
      <c r="B28" s="97" t="s">
        <v>61</v>
      </c>
      <c r="C28" s="97" t="s">
        <v>62</v>
      </c>
      <c r="D28" s="98" t="s">
        <v>37</v>
      </c>
      <c r="E28" s="97" t="s">
        <v>38</v>
      </c>
      <c r="F28" s="99">
        <v>-50624607</v>
      </c>
      <c r="G28" s="99">
        <v>0</v>
      </c>
      <c r="H28" s="99">
        <v>0</v>
      </c>
      <c r="I28" s="99">
        <v>-50624607</v>
      </c>
    </row>
    <row r="29" spans="2:10">
      <c r="B29" s="97" t="s">
        <v>63</v>
      </c>
      <c r="C29" s="97" t="s">
        <v>64</v>
      </c>
      <c r="D29" s="98" t="s">
        <v>37</v>
      </c>
      <c r="E29" s="97" t="s">
        <v>38</v>
      </c>
      <c r="F29" s="99">
        <v>-45883566.020000003</v>
      </c>
      <c r="G29" s="99">
        <v>0</v>
      </c>
      <c r="H29" s="99">
        <v>0</v>
      </c>
      <c r="I29" s="99">
        <v>-45883566.020000003</v>
      </c>
    </row>
    <row r="30" spans="2:10">
      <c r="B30" s="97" t="s">
        <v>65</v>
      </c>
      <c r="C30" s="97" t="s">
        <v>66</v>
      </c>
      <c r="D30" s="98" t="s">
        <v>67</v>
      </c>
      <c r="E30" s="97" t="s">
        <v>34</v>
      </c>
      <c r="F30" s="99">
        <v>-13663963.220000001</v>
      </c>
      <c r="G30" s="99">
        <v>1242178.48</v>
      </c>
      <c r="H30" s="99">
        <v>0</v>
      </c>
      <c r="I30" s="99">
        <v>-12421784.74</v>
      </c>
    </row>
    <row r="31" spans="2:10">
      <c r="B31" s="97" t="s">
        <v>69</v>
      </c>
      <c r="C31" s="97" t="s">
        <v>70</v>
      </c>
      <c r="D31" s="98" t="s">
        <v>71</v>
      </c>
      <c r="E31" s="97" t="s">
        <v>34</v>
      </c>
      <c r="F31" s="99">
        <v>-38775038</v>
      </c>
      <c r="G31" s="99">
        <v>570209</v>
      </c>
      <c r="H31" s="99">
        <v>0</v>
      </c>
      <c r="I31" s="99">
        <v>-38204829</v>
      </c>
    </row>
    <row r="32" spans="2:10">
      <c r="B32" s="97" t="s">
        <v>73</v>
      </c>
      <c r="C32" s="97" t="s">
        <v>74</v>
      </c>
      <c r="D32" s="98" t="s">
        <v>13</v>
      </c>
      <c r="E32" s="97" t="s">
        <v>34</v>
      </c>
      <c r="F32" s="99">
        <v>-20346674.859999999</v>
      </c>
      <c r="G32" s="99">
        <v>2078247</v>
      </c>
      <c r="H32" s="99">
        <v>0</v>
      </c>
      <c r="I32" s="99">
        <f>-18268427.86-2634984</f>
        <v>-20903411.859999999</v>
      </c>
      <c r="J32" s="104"/>
    </row>
    <row r="33" spans="2:9">
      <c r="B33" s="97" t="s">
        <v>75</v>
      </c>
      <c r="C33" s="97" t="s">
        <v>76</v>
      </c>
      <c r="D33" s="98" t="s">
        <v>33</v>
      </c>
      <c r="E33" s="97" t="s">
        <v>34</v>
      </c>
      <c r="F33" s="99">
        <v>-45230460.780000001</v>
      </c>
      <c r="G33" s="99">
        <v>6320000</v>
      </c>
      <c r="H33" s="99">
        <v>5400000</v>
      </c>
      <c r="I33" s="99">
        <v>-44310460.780000001</v>
      </c>
    </row>
    <row r="34" spans="2:9">
      <c r="B34" s="97" t="s">
        <v>77</v>
      </c>
      <c r="C34" s="97" t="s">
        <v>78</v>
      </c>
      <c r="D34" s="98" t="s">
        <v>67</v>
      </c>
      <c r="E34" s="97" t="s">
        <v>34</v>
      </c>
      <c r="F34" s="99">
        <v>-15761889.68</v>
      </c>
      <c r="G34" s="99">
        <v>792040.48</v>
      </c>
      <c r="H34" s="99">
        <v>12000000</v>
      </c>
      <c r="I34" s="99">
        <v>-26969849.199999999</v>
      </c>
    </row>
    <row r="35" spans="2:9">
      <c r="B35" s="97" t="s">
        <v>79</v>
      </c>
      <c r="C35" s="97" t="s">
        <v>80</v>
      </c>
      <c r="D35" s="98" t="s">
        <v>81</v>
      </c>
      <c r="E35" s="97" t="s">
        <v>34</v>
      </c>
      <c r="F35" s="99">
        <v>-24169216</v>
      </c>
      <c r="G35" s="99">
        <v>207229</v>
      </c>
      <c r="H35" s="99">
        <v>0</v>
      </c>
      <c r="I35" s="99">
        <v>-23961987</v>
      </c>
    </row>
    <row r="36" spans="2:9">
      <c r="B36" s="40" t="s">
        <v>83</v>
      </c>
      <c r="C36" s="40" t="s">
        <v>84</v>
      </c>
      <c r="D36" s="41" t="s">
        <v>85</v>
      </c>
      <c r="E36" s="40" t="s">
        <v>86</v>
      </c>
      <c r="F36" s="42">
        <v>-5324926.42</v>
      </c>
      <c r="G36" s="42">
        <v>0</v>
      </c>
      <c r="H36" s="42">
        <v>0</v>
      </c>
      <c r="I36" s="42">
        <v>-5324926.42</v>
      </c>
    </row>
    <row r="37" spans="2:9">
      <c r="B37" s="40" t="s">
        <v>87</v>
      </c>
      <c r="C37" s="40" t="s">
        <v>88</v>
      </c>
      <c r="D37" s="41" t="s">
        <v>21</v>
      </c>
      <c r="E37" s="40" t="s">
        <v>22</v>
      </c>
      <c r="F37" s="42">
        <v>0</v>
      </c>
      <c r="G37" s="42">
        <v>2673750</v>
      </c>
      <c r="H37" s="42">
        <v>2673750</v>
      </c>
      <c r="I37" s="42">
        <v>0</v>
      </c>
    </row>
    <row r="38" spans="2:9">
      <c r="B38" s="40" t="s">
        <v>87</v>
      </c>
      <c r="C38" s="40" t="s">
        <v>88</v>
      </c>
      <c r="D38" s="41" t="s">
        <v>27</v>
      </c>
      <c r="E38" s="40" t="s">
        <v>28</v>
      </c>
      <c r="F38" s="42">
        <v>-89166804.090000004</v>
      </c>
      <c r="G38" s="42">
        <v>0</v>
      </c>
      <c r="H38" s="42">
        <v>6858984.9299999997</v>
      </c>
      <c r="I38" s="42">
        <v>-96025789.019999996</v>
      </c>
    </row>
    <row r="39" spans="2:9">
      <c r="B39" s="40" t="s">
        <v>87</v>
      </c>
      <c r="C39" s="40" t="s">
        <v>88</v>
      </c>
      <c r="D39" s="41" t="s">
        <v>29</v>
      </c>
      <c r="E39" s="40" t="s">
        <v>30</v>
      </c>
      <c r="F39" s="42">
        <v>-8752902.3000000007</v>
      </c>
      <c r="G39" s="42">
        <v>0</v>
      </c>
      <c r="H39" s="42">
        <v>0</v>
      </c>
      <c r="I39" s="42">
        <v>-8752902.3000000007</v>
      </c>
    </row>
    <row r="40" spans="2:9">
      <c r="B40" s="40" t="s">
        <v>87</v>
      </c>
      <c r="C40" s="40" t="s">
        <v>88</v>
      </c>
      <c r="D40" s="41" t="s">
        <v>31</v>
      </c>
      <c r="E40" s="40" t="s">
        <v>32</v>
      </c>
      <c r="F40" s="42">
        <v>-4776443.74</v>
      </c>
      <c r="G40" s="42">
        <v>0</v>
      </c>
      <c r="H40" s="42">
        <v>669636</v>
      </c>
      <c r="I40" s="42">
        <v>-5446079.7400000002</v>
      </c>
    </row>
    <row r="41" spans="2:9">
      <c r="B41" s="40" t="s">
        <v>87</v>
      </c>
      <c r="C41" s="40" t="s">
        <v>88</v>
      </c>
      <c r="D41" s="41" t="s">
        <v>35</v>
      </c>
      <c r="E41" s="40" t="s">
        <v>36</v>
      </c>
      <c r="F41" s="42">
        <v>-76531448</v>
      </c>
      <c r="G41" s="42">
        <v>4860072</v>
      </c>
      <c r="H41" s="42">
        <v>9759232</v>
      </c>
      <c r="I41" s="42">
        <v>-81430608</v>
      </c>
    </row>
    <row r="42" spans="2:9">
      <c r="B42" s="40" t="s">
        <v>87</v>
      </c>
      <c r="C42" s="40" t="s">
        <v>88</v>
      </c>
      <c r="D42" s="41" t="s">
        <v>89</v>
      </c>
      <c r="E42" s="40" t="s">
        <v>90</v>
      </c>
      <c r="F42" s="42">
        <v>-63146550</v>
      </c>
      <c r="G42" s="42">
        <v>0</v>
      </c>
      <c r="H42" s="42">
        <v>0</v>
      </c>
      <c r="I42" s="42">
        <v>-63146550</v>
      </c>
    </row>
    <row r="43" spans="2:9">
      <c r="B43" s="40" t="s">
        <v>87</v>
      </c>
      <c r="C43" s="40" t="s">
        <v>88</v>
      </c>
      <c r="D43" s="41" t="s">
        <v>37</v>
      </c>
      <c r="E43" s="40" t="s">
        <v>38</v>
      </c>
      <c r="F43" s="42">
        <v>-186498467</v>
      </c>
      <c r="G43" s="42">
        <v>51800</v>
      </c>
      <c r="H43" s="42">
        <v>12414083</v>
      </c>
      <c r="I43" s="42">
        <v>-198860750</v>
      </c>
    </row>
    <row r="44" spans="2:9">
      <c r="B44" s="40" t="s">
        <v>87</v>
      </c>
      <c r="C44" s="40" t="s">
        <v>88</v>
      </c>
      <c r="D44" s="41" t="s">
        <v>91</v>
      </c>
      <c r="E44" s="40" t="s">
        <v>92</v>
      </c>
      <c r="F44" s="42">
        <v>-113873486.98999999</v>
      </c>
      <c r="G44" s="42">
        <v>0</v>
      </c>
      <c r="H44" s="42">
        <v>0</v>
      </c>
      <c r="I44" s="42">
        <v>-113873486.98999999</v>
      </c>
    </row>
    <row r="45" spans="2:9">
      <c r="B45" s="40" t="s">
        <v>87</v>
      </c>
      <c r="C45" s="40" t="s">
        <v>88</v>
      </c>
      <c r="D45" s="41" t="s">
        <v>39</v>
      </c>
      <c r="E45" s="40" t="s">
        <v>40</v>
      </c>
      <c r="F45" s="42">
        <v>-31731600</v>
      </c>
      <c r="G45" s="42">
        <v>0</v>
      </c>
      <c r="H45" s="42">
        <v>1581000</v>
      </c>
      <c r="I45" s="42">
        <v>-33312600</v>
      </c>
    </row>
    <row r="46" spans="2:9">
      <c r="B46" s="19" t="s">
        <v>87</v>
      </c>
      <c r="C46" s="19" t="s">
        <v>88</v>
      </c>
      <c r="D46" s="20" t="s">
        <v>71</v>
      </c>
      <c r="E46" s="19" t="s">
        <v>34</v>
      </c>
      <c r="F46" s="21">
        <v>-576173</v>
      </c>
      <c r="G46" s="21">
        <v>576173</v>
      </c>
      <c r="H46" s="21">
        <v>576199</v>
      </c>
      <c r="I46" s="21">
        <v>-576199</v>
      </c>
    </row>
    <row r="47" spans="2:9">
      <c r="B47" s="19" t="s">
        <v>87</v>
      </c>
      <c r="C47" s="19" t="s">
        <v>88</v>
      </c>
      <c r="D47" s="20" t="s">
        <v>67</v>
      </c>
      <c r="E47" s="19" t="s">
        <v>34</v>
      </c>
      <c r="F47" s="21">
        <v>0</v>
      </c>
      <c r="G47" s="21">
        <v>0</v>
      </c>
      <c r="H47" s="21">
        <v>2615000</v>
      </c>
      <c r="I47" s="21">
        <v>-2615000</v>
      </c>
    </row>
    <row r="48" spans="2:9">
      <c r="B48" s="22" t="s">
        <v>87</v>
      </c>
      <c r="C48" s="22" t="s">
        <v>88</v>
      </c>
      <c r="D48" s="23" t="s">
        <v>13</v>
      </c>
      <c r="E48" s="22" t="s">
        <v>14</v>
      </c>
      <c r="F48" s="24">
        <v>-56563687.390000001</v>
      </c>
      <c r="G48" s="24">
        <v>13641349</v>
      </c>
      <c r="H48" s="24">
        <v>10288323</v>
      </c>
      <c r="I48" s="24">
        <v>-50575677</v>
      </c>
    </row>
    <row r="49" spans="2:9">
      <c r="B49" s="40" t="s">
        <v>87</v>
      </c>
      <c r="C49" s="40" t="s">
        <v>88</v>
      </c>
      <c r="D49" s="41" t="s">
        <v>41</v>
      </c>
      <c r="E49" s="40" t="s">
        <v>42</v>
      </c>
      <c r="F49" s="42">
        <v>-4520637.4000000004</v>
      </c>
      <c r="G49" s="42">
        <v>0</v>
      </c>
      <c r="H49" s="42">
        <v>0</v>
      </c>
      <c r="I49" s="42">
        <v>-4520637.4000000004</v>
      </c>
    </row>
    <row r="50" spans="2:9">
      <c r="B50" s="40" t="s">
        <v>87</v>
      </c>
      <c r="C50" s="40" t="s">
        <v>88</v>
      </c>
      <c r="D50" s="41" t="s">
        <v>93</v>
      </c>
      <c r="E50" s="40" t="s">
        <v>94</v>
      </c>
      <c r="F50" s="42">
        <v>-5992578</v>
      </c>
      <c r="G50" s="42">
        <v>0</v>
      </c>
      <c r="H50" s="42">
        <v>0</v>
      </c>
      <c r="I50" s="42">
        <v>-5992578</v>
      </c>
    </row>
    <row r="51" spans="2:9">
      <c r="B51" s="40" t="s">
        <v>95</v>
      </c>
      <c r="C51" s="40" t="s">
        <v>96</v>
      </c>
      <c r="D51" s="41" t="s">
        <v>97</v>
      </c>
      <c r="E51" s="40" t="s">
        <v>98</v>
      </c>
      <c r="F51" s="42">
        <v>-181000</v>
      </c>
      <c r="G51" s="42">
        <v>0</v>
      </c>
      <c r="H51" s="42">
        <v>0</v>
      </c>
      <c r="I51" s="42">
        <v>-181000</v>
      </c>
    </row>
    <row r="52" spans="2:9">
      <c r="B52" s="40" t="s">
        <v>99</v>
      </c>
      <c r="C52" s="40" t="s">
        <v>100</v>
      </c>
      <c r="D52" s="41" t="s">
        <v>101</v>
      </c>
      <c r="E52" s="40" t="s">
        <v>102</v>
      </c>
      <c r="F52" s="42">
        <v>-288394519.02999997</v>
      </c>
      <c r="G52" s="42">
        <v>0</v>
      </c>
      <c r="H52" s="42">
        <v>0</v>
      </c>
      <c r="I52" s="42">
        <v>-288394519.02999997</v>
      </c>
    </row>
    <row r="53" spans="2:9">
      <c r="B53" s="40" t="s">
        <v>103</v>
      </c>
      <c r="C53" s="40" t="s">
        <v>104</v>
      </c>
      <c r="D53" s="41" t="s">
        <v>97</v>
      </c>
      <c r="E53" s="40" t="s">
        <v>98</v>
      </c>
      <c r="F53" s="42">
        <v>-2856000</v>
      </c>
      <c r="G53" s="42">
        <v>0</v>
      </c>
      <c r="H53" s="42">
        <v>0</v>
      </c>
      <c r="I53" s="42">
        <v>-2856000</v>
      </c>
    </row>
    <row r="54" spans="2:9">
      <c r="B54" s="40" t="s">
        <v>103</v>
      </c>
      <c r="C54" s="40" t="s">
        <v>104</v>
      </c>
      <c r="D54" s="41" t="s">
        <v>105</v>
      </c>
      <c r="E54" s="40" t="s">
        <v>106</v>
      </c>
      <c r="F54" s="42">
        <v>-3600000</v>
      </c>
      <c r="G54" s="42">
        <v>0</v>
      </c>
      <c r="H54" s="42">
        <v>0</v>
      </c>
      <c r="I54" s="42">
        <v>-3600000</v>
      </c>
    </row>
    <row r="55" spans="2:9">
      <c r="B55" s="40" t="s">
        <v>103</v>
      </c>
      <c r="C55" s="40" t="s">
        <v>104</v>
      </c>
      <c r="D55" s="41" t="s">
        <v>107</v>
      </c>
      <c r="E55" s="40" t="s">
        <v>108</v>
      </c>
      <c r="F55" s="42">
        <v>-5712000</v>
      </c>
      <c r="G55" s="42">
        <v>0</v>
      </c>
      <c r="H55" s="42">
        <v>0</v>
      </c>
      <c r="I55" s="42">
        <v>-5712000</v>
      </c>
    </row>
    <row r="56" spans="2:9">
      <c r="B56" s="40" t="s">
        <v>103</v>
      </c>
      <c r="C56" s="40" t="s">
        <v>104</v>
      </c>
      <c r="D56" s="41" t="s">
        <v>109</v>
      </c>
      <c r="E56" s="40" t="s">
        <v>110</v>
      </c>
      <c r="F56" s="42">
        <v>-3900000</v>
      </c>
      <c r="G56" s="42">
        <v>0</v>
      </c>
      <c r="H56" s="42">
        <v>0</v>
      </c>
      <c r="I56" s="42">
        <v>-3900000</v>
      </c>
    </row>
    <row r="57" spans="2:9">
      <c r="B57" s="40" t="s">
        <v>103</v>
      </c>
      <c r="C57" s="40" t="s">
        <v>104</v>
      </c>
      <c r="D57" s="41" t="s">
        <v>111</v>
      </c>
      <c r="E57" s="40" t="s">
        <v>112</v>
      </c>
      <c r="F57" s="42">
        <v>-4284000</v>
      </c>
      <c r="G57" s="42">
        <v>0</v>
      </c>
      <c r="H57" s="42">
        <v>0</v>
      </c>
      <c r="I57" s="42">
        <v>-4284000</v>
      </c>
    </row>
    <row r="58" spans="2:9">
      <c r="B58" s="40" t="s">
        <v>103</v>
      </c>
      <c r="C58" s="40" t="s">
        <v>104</v>
      </c>
      <c r="D58" s="41" t="s">
        <v>113</v>
      </c>
      <c r="E58" s="40" t="s">
        <v>114</v>
      </c>
      <c r="F58" s="42">
        <v>-4675142</v>
      </c>
      <c r="G58" s="42">
        <v>0</v>
      </c>
      <c r="H58" s="42">
        <v>0</v>
      </c>
      <c r="I58" s="42">
        <v>-4675142</v>
      </c>
    </row>
    <row r="59" spans="2:9">
      <c r="B59" s="40" t="s">
        <v>103</v>
      </c>
      <c r="C59" s="40" t="s">
        <v>104</v>
      </c>
      <c r="D59" s="41" t="s">
        <v>115</v>
      </c>
      <c r="E59" s="40" t="s">
        <v>116</v>
      </c>
      <c r="F59" s="42">
        <v>-16518600</v>
      </c>
      <c r="G59" s="42">
        <v>0</v>
      </c>
      <c r="H59" s="42">
        <v>0</v>
      </c>
      <c r="I59" s="42">
        <v>-16518600</v>
      </c>
    </row>
    <row r="60" spans="2:9">
      <c r="B60" s="40" t="s">
        <v>103</v>
      </c>
      <c r="C60" s="40" t="s">
        <v>104</v>
      </c>
      <c r="D60" s="41" t="s">
        <v>117</v>
      </c>
      <c r="E60" s="40" t="s">
        <v>118</v>
      </c>
      <c r="F60" s="42">
        <v>-1944000</v>
      </c>
      <c r="G60" s="42">
        <v>0</v>
      </c>
      <c r="H60" s="42">
        <v>0</v>
      </c>
      <c r="I60" s="42">
        <v>-1944000</v>
      </c>
    </row>
    <row r="61" spans="2:9">
      <c r="B61" s="40" t="s">
        <v>103</v>
      </c>
      <c r="C61" s="40" t="s">
        <v>104</v>
      </c>
      <c r="D61" s="41" t="s">
        <v>119</v>
      </c>
      <c r="E61" s="40" t="s">
        <v>120</v>
      </c>
      <c r="F61" s="42">
        <v>-46035450.049999997</v>
      </c>
      <c r="G61" s="42">
        <v>0</v>
      </c>
      <c r="H61" s="42">
        <v>3240000</v>
      </c>
      <c r="I61" s="42">
        <v>-49275450.049999997</v>
      </c>
    </row>
    <row r="62" spans="2:9">
      <c r="B62" s="40" t="s">
        <v>103</v>
      </c>
      <c r="C62" s="40" t="s">
        <v>104</v>
      </c>
      <c r="D62" s="41" t="s">
        <v>121</v>
      </c>
      <c r="E62" s="40" t="s">
        <v>122</v>
      </c>
      <c r="F62" s="42">
        <v>-3304800</v>
      </c>
      <c r="G62" s="42">
        <v>0</v>
      </c>
      <c r="H62" s="42">
        <v>0</v>
      </c>
      <c r="I62" s="42">
        <v>-3304800</v>
      </c>
    </row>
    <row r="63" spans="2:9">
      <c r="B63" s="40" t="s">
        <v>103</v>
      </c>
      <c r="C63" s="40" t="s">
        <v>104</v>
      </c>
      <c r="D63" s="41" t="s">
        <v>123</v>
      </c>
      <c r="E63" s="40" t="s">
        <v>124</v>
      </c>
      <c r="F63" s="42">
        <v>-3000000</v>
      </c>
      <c r="G63" s="42">
        <v>0</v>
      </c>
      <c r="H63" s="42">
        <v>0</v>
      </c>
      <c r="I63" s="42">
        <v>-3000000</v>
      </c>
    </row>
    <row r="64" spans="2:9">
      <c r="B64" s="40" t="s">
        <v>125</v>
      </c>
      <c r="C64" s="40" t="s">
        <v>126</v>
      </c>
      <c r="D64" s="41" t="s">
        <v>127</v>
      </c>
      <c r="E64" s="40" t="s">
        <v>128</v>
      </c>
      <c r="F64" s="42">
        <v>-19793289</v>
      </c>
      <c r="G64" s="42">
        <v>0</v>
      </c>
      <c r="H64" s="42">
        <v>0</v>
      </c>
      <c r="I64" s="42">
        <v>-19793289</v>
      </c>
    </row>
    <row r="65" spans="2:9">
      <c r="B65" s="40" t="s">
        <v>125</v>
      </c>
      <c r="C65" s="40" t="s">
        <v>126</v>
      </c>
      <c r="D65" s="41" t="s">
        <v>129</v>
      </c>
      <c r="E65" s="40" t="s">
        <v>130</v>
      </c>
      <c r="F65" s="42">
        <v>-19793289</v>
      </c>
      <c r="G65" s="42">
        <v>0</v>
      </c>
      <c r="H65" s="42">
        <v>0</v>
      </c>
      <c r="I65" s="42">
        <v>-19793289</v>
      </c>
    </row>
    <row r="66" spans="2:9">
      <c r="B66" s="40" t="s">
        <v>131</v>
      </c>
      <c r="C66" s="40" t="s">
        <v>132</v>
      </c>
      <c r="D66" s="41" t="s">
        <v>133</v>
      </c>
      <c r="E66" s="40" t="s">
        <v>134</v>
      </c>
      <c r="F66" s="42">
        <v>0</v>
      </c>
      <c r="G66" s="42">
        <v>0</v>
      </c>
      <c r="H66" s="42">
        <v>413593.44</v>
      </c>
      <c r="I66" s="42">
        <v>-413593.44</v>
      </c>
    </row>
    <row r="67" spans="2:9">
      <c r="B67" s="40" t="s">
        <v>135</v>
      </c>
      <c r="C67" s="40" t="s">
        <v>136</v>
      </c>
      <c r="D67" s="41" t="s">
        <v>137</v>
      </c>
      <c r="E67" s="40" t="s">
        <v>138</v>
      </c>
      <c r="F67" s="42">
        <v>-54978448.590000004</v>
      </c>
      <c r="G67" s="42">
        <v>0</v>
      </c>
      <c r="H67" s="42">
        <v>0</v>
      </c>
      <c r="I67" s="42">
        <v>-54978448.590000004</v>
      </c>
    </row>
    <row r="68" spans="2:9">
      <c r="B68" s="40" t="s">
        <v>135</v>
      </c>
      <c r="C68" s="40" t="s">
        <v>136</v>
      </c>
      <c r="D68" s="41" t="s">
        <v>139</v>
      </c>
      <c r="E68" s="40" t="s">
        <v>140</v>
      </c>
      <c r="F68" s="42">
        <v>-1592500</v>
      </c>
      <c r="G68" s="42">
        <v>0</v>
      </c>
      <c r="H68" s="42">
        <v>398125</v>
      </c>
      <c r="I68" s="42">
        <v>-1990625</v>
      </c>
    </row>
    <row r="69" spans="2:9">
      <c r="B69" s="40" t="s">
        <v>142</v>
      </c>
      <c r="C69" s="40" t="s">
        <v>143</v>
      </c>
      <c r="D69" s="41" t="s">
        <v>144</v>
      </c>
      <c r="E69" s="40" t="s">
        <v>145</v>
      </c>
      <c r="F69" s="42">
        <v>-990794</v>
      </c>
      <c r="G69" s="42">
        <v>0</v>
      </c>
      <c r="H69" s="42">
        <v>0</v>
      </c>
      <c r="I69" s="42">
        <v>-990794</v>
      </c>
    </row>
    <row r="70" spans="2:9">
      <c r="B70" s="40" t="s">
        <v>142</v>
      </c>
      <c r="C70" s="40" t="s">
        <v>143</v>
      </c>
      <c r="D70" s="41" t="s">
        <v>146</v>
      </c>
      <c r="E70" s="40" t="s">
        <v>147</v>
      </c>
      <c r="F70" s="42">
        <v>-123500</v>
      </c>
      <c r="G70" s="42">
        <v>0</v>
      </c>
      <c r="H70" s="42">
        <v>0</v>
      </c>
      <c r="I70" s="42">
        <v>-123500</v>
      </c>
    </row>
    <row r="71" spans="2:9">
      <c r="B71" s="40" t="s">
        <v>142</v>
      </c>
      <c r="C71" s="40" t="s">
        <v>143</v>
      </c>
      <c r="D71" s="41" t="s">
        <v>148</v>
      </c>
      <c r="E71" s="40" t="s">
        <v>149</v>
      </c>
      <c r="F71" s="42">
        <v>-2174005.9500000002</v>
      </c>
      <c r="G71" s="42">
        <v>0</v>
      </c>
      <c r="H71" s="42">
        <v>0</v>
      </c>
      <c r="I71" s="42">
        <v>-2174005.9500000002</v>
      </c>
    </row>
    <row r="72" spans="2:9">
      <c r="B72" s="40" t="s">
        <v>150</v>
      </c>
      <c r="C72" s="40" t="s">
        <v>151</v>
      </c>
      <c r="D72" s="41" t="s">
        <v>152</v>
      </c>
      <c r="E72" s="40" t="s">
        <v>153</v>
      </c>
      <c r="F72" s="42">
        <v>-9661114</v>
      </c>
      <c r="G72" s="42">
        <v>0</v>
      </c>
      <c r="H72" s="42">
        <v>0</v>
      </c>
      <c r="I72" s="42">
        <v>-9661114</v>
      </c>
    </row>
    <row r="73" spans="2:9">
      <c r="B73" s="40" t="s">
        <v>150</v>
      </c>
      <c r="C73" s="40" t="s">
        <v>151</v>
      </c>
      <c r="D73" s="41" t="s">
        <v>154</v>
      </c>
      <c r="E73" s="40" t="s">
        <v>155</v>
      </c>
      <c r="F73" s="42">
        <v>-1970700</v>
      </c>
      <c r="G73" s="42">
        <v>0</v>
      </c>
      <c r="H73" s="42">
        <v>0</v>
      </c>
      <c r="I73" s="42">
        <v>-1970700</v>
      </c>
    </row>
    <row r="74" spans="2:9">
      <c r="B74" s="40" t="s">
        <v>156</v>
      </c>
      <c r="C74" s="40" t="s">
        <v>157</v>
      </c>
      <c r="D74" s="41" t="s">
        <v>37</v>
      </c>
      <c r="E74" s="40" t="s">
        <v>38</v>
      </c>
      <c r="F74" s="42">
        <v>-7996950</v>
      </c>
      <c r="G74" s="42">
        <v>0</v>
      </c>
      <c r="H74" s="42">
        <v>0</v>
      </c>
      <c r="I74" s="42">
        <v>-7996950</v>
      </c>
    </row>
    <row r="75" spans="2:9">
      <c r="B75" s="46" t="s">
        <v>160</v>
      </c>
      <c r="C75" s="46" t="s">
        <v>161</v>
      </c>
      <c r="D75" s="47" t="s">
        <v>162</v>
      </c>
      <c r="E75" s="46" t="s">
        <v>163</v>
      </c>
      <c r="F75" s="48">
        <v>-228542000</v>
      </c>
      <c r="G75" s="48">
        <v>0</v>
      </c>
      <c r="H75" s="48">
        <v>0</v>
      </c>
      <c r="I75" s="48">
        <v>-228542000</v>
      </c>
    </row>
    <row r="76" spans="2:9">
      <c r="B76" s="46" t="s">
        <v>164</v>
      </c>
      <c r="C76" s="46" t="s">
        <v>165</v>
      </c>
      <c r="D76" s="47" t="s">
        <v>162</v>
      </c>
      <c r="E76" s="46" t="s">
        <v>163</v>
      </c>
      <c r="F76" s="48">
        <v>-46079000</v>
      </c>
      <c r="G76" s="48">
        <v>0</v>
      </c>
      <c r="H76" s="48">
        <v>26770750</v>
      </c>
      <c r="I76" s="48">
        <v>-72849750</v>
      </c>
    </row>
    <row r="77" spans="2:9">
      <c r="B77" s="46" t="s">
        <v>166</v>
      </c>
      <c r="C77" s="46" t="s">
        <v>167</v>
      </c>
      <c r="D77" s="47" t="s">
        <v>162</v>
      </c>
      <c r="E77" s="46" t="s">
        <v>163</v>
      </c>
      <c r="F77" s="48">
        <v>-12805000</v>
      </c>
      <c r="G77" s="48">
        <v>0</v>
      </c>
      <c r="H77" s="48">
        <v>79196250</v>
      </c>
      <c r="I77" s="48">
        <v>-92001250</v>
      </c>
    </row>
    <row r="78" spans="2:9">
      <c r="B78" s="46" t="s">
        <v>168</v>
      </c>
      <c r="C78" s="46" t="s">
        <v>169</v>
      </c>
      <c r="D78" s="47" t="s">
        <v>162</v>
      </c>
      <c r="E78" s="46" t="s">
        <v>163</v>
      </c>
      <c r="F78" s="48">
        <v>-33330000</v>
      </c>
      <c r="G78" s="48">
        <v>0</v>
      </c>
      <c r="H78" s="48">
        <v>1962000</v>
      </c>
      <c r="I78" s="48">
        <v>-35292000</v>
      </c>
    </row>
    <row r="79" spans="2:9">
      <c r="B79" s="46" t="s">
        <v>170</v>
      </c>
      <c r="C79" s="46" t="s">
        <v>171</v>
      </c>
      <c r="D79" s="47" t="s">
        <v>162</v>
      </c>
      <c r="E79" s="46" t="s">
        <v>163</v>
      </c>
      <c r="F79" s="48">
        <v>-71175000</v>
      </c>
      <c r="G79" s="48">
        <v>0</v>
      </c>
      <c r="H79" s="48">
        <v>11110000</v>
      </c>
      <c r="I79" s="48">
        <v>-82285000</v>
      </c>
    </row>
    <row r="80" spans="2:9">
      <c r="B80" s="46" t="s">
        <v>172</v>
      </c>
      <c r="C80" s="46" t="s">
        <v>173</v>
      </c>
      <c r="D80" s="47" t="s">
        <v>162</v>
      </c>
      <c r="E80" s="46" t="s">
        <v>163</v>
      </c>
      <c r="F80" s="48">
        <v>-1968000</v>
      </c>
      <c r="G80" s="48">
        <v>0</v>
      </c>
      <c r="H80" s="48">
        <v>1346000</v>
      </c>
      <c r="I80" s="48">
        <v>-3314000</v>
      </c>
    </row>
    <row r="81" spans="2:9">
      <c r="B81" s="46" t="s">
        <v>174</v>
      </c>
      <c r="C81" s="46" t="s">
        <v>175</v>
      </c>
      <c r="D81" s="47" t="s">
        <v>162</v>
      </c>
      <c r="E81" s="46" t="s">
        <v>163</v>
      </c>
      <c r="F81" s="48">
        <v>-4723000</v>
      </c>
      <c r="G81" s="48">
        <v>0</v>
      </c>
      <c r="H81" s="48">
        <v>3754000</v>
      </c>
      <c r="I81" s="48">
        <v>-8477000</v>
      </c>
    </row>
    <row r="82" spans="2:9">
      <c r="B82" s="46" t="s">
        <v>176</v>
      </c>
      <c r="C82" s="46" t="s">
        <v>161</v>
      </c>
      <c r="D82" s="47" t="s">
        <v>162</v>
      </c>
      <c r="E82" s="46" t="s">
        <v>163</v>
      </c>
      <c r="F82" s="48">
        <v>-88994000</v>
      </c>
      <c r="G82" s="48">
        <v>0</v>
      </c>
      <c r="H82" s="48">
        <v>0</v>
      </c>
      <c r="I82" s="48">
        <v>-88994000</v>
      </c>
    </row>
    <row r="83" spans="2:9">
      <c r="B83" s="46" t="s">
        <v>177</v>
      </c>
      <c r="C83" s="46" t="s">
        <v>165</v>
      </c>
      <c r="D83" s="47" t="s">
        <v>162</v>
      </c>
      <c r="E83" s="46" t="s">
        <v>163</v>
      </c>
      <c r="F83" s="48">
        <v>-18850000</v>
      </c>
      <c r="G83" s="48">
        <v>0</v>
      </c>
      <c r="H83" s="48">
        <v>18664000</v>
      </c>
      <c r="I83" s="48">
        <v>-37514000</v>
      </c>
    </row>
    <row r="84" spans="2:9">
      <c r="B84" s="46" t="s">
        <v>178</v>
      </c>
      <c r="C84" s="46" t="s">
        <v>169</v>
      </c>
      <c r="D84" s="47" t="s">
        <v>162</v>
      </c>
      <c r="E84" s="46" t="s">
        <v>163</v>
      </c>
      <c r="F84" s="48">
        <v>-29981000</v>
      </c>
      <c r="G84" s="48">
        <v>0</v>
      </c>
      <c r="H84" s="48">
        <v>6708000</v>
      </c>
      <c r="I84" s="48">
        <v>-36689000</v>
      </c>
    </row>
    <row r="85" spans="2:9">
      <c r="B85" s="46" t="s">
        <v>179</v>
      </c>
      <c r="C85" s="46" t="s">
        <v>173</v>
      </c>
      <c r="D85" s="47" t="s">
        <v>162</v>
      </c>
      <c r="E85" s="46" t="s">
        <v>163</v>
      </c>
      <c r="F85" s="48">
        <v>-637000</v>
      </c>
      <c r="G85" s="48">
        <v>0</v>
      </c>
      <c r="H85" s="48">
        <v>1420000</v>
      </c>
      <c r="I85" s="48">
        <v>-2057000</v>
      </c>
    </row>
    <row r="86" spans="2:9">
      <c r="B86" s="46" t="s">
        <v>180</v>
      </c>
      <c r="C86" s="46" t="s">
        <v>181</v>
      </c>
      <c r="D86" s="47" t="s">
        <v>35</v>
      </c>
      <c r="E86" s="46" t="s">
        <v>36</v>
      </c>
      <c r="F86" s="48">
        <v>-16216000</v>
      </c>
      <c r="G86" s="48">
        <v>0</v>
      </c>
      <c r="H86" s="48">
        <v>0</v>
      </c>
      <c r="I86" s="48">
        <v>-16216000</v>
      </c>
    </row>
    <row r="87" spans="2:9">
      <c r="B87" s="46" t="s">
        <v>182</v>
      </c>
      <c r="C87" s="46" t="s">
        <v>183</v>
      </c>
      <c r="D87" s="47" t="s">
        <v>162</v>
      </c>
      <c r="E87" s="46" t="s">
        <v>163</v>
      </c>
      <c r="F87" s="48">
        <v>14189000</v>
      </c>
      <c r="G87" s="48">
        <v>2027000</v>
      </c>
      <c r="H87" s="48">
        <v>0</v>
      </c>
      <c r="I87" s="48">
        <v>16216000</v>
      </c>
    </row>
    <row r="88" spans="2:9">
      <c r="B88" s="46" t="s">
        <v>184</v>
      </c>
      <c r="C88" s="46" t="s">
        <v>185</v>
      </c>
      <c r="D88" s="47" t="s">
        <v>119</v>
      </c>
      <c r="E88" s="46" t="s">
        <v>120</v>
      </c>
      <c r="F88" s="48">
        <v>-2640000</v>
      </c>
      <c r="G88" s="48">
        <v>0</v>
      </c>
      <c r="H88" s="48">
        <v>330000</v>
      </c>
      <c r="I88" s="48">
        <v>-2970000</v>
      </c>
    </row>
    <row r="89" spans="2:9">
      <c r="B89" s="46" t="s">
        <v>186</v>
      </c>
      <c r="C89" s="46" t="s">
        <v>183</v>
      </c>
      <c r="D89" s="47" t="s">
        <v>162</v>
      </c>
      <c r="E89" s="46" t="s">
        <v>163</v>
      </c>
      <c r="F89" s="48">
        <v>2310000</v>
      </c>
      <c r="G89" s="48">
        <v>330000</v>
      </c>
      <c r="H89" s="48">
        <v>0</v>
      </c>
      <c r="I89" s="48">
        <v>2640000</v>
      </c>
    </row>
    <row r="90" spans="2:9">
      <c r="B90" s="46" t="s">
        <v>187</v>
      </c>
      <c r="C90" s="46" t="s">
        <v>188</v>
      </c>
      <c r="D90" s="47" t="s">
        <v>113</v>
      </c>
      <c r="E90" s="46" t="s">
        <v>114</v>
      </c>
      <c r="F90" s="48">
        <v>-240634</v>
      </c>
      <c r="G90" s="48">
        <v>0</v>
      </c>
      <c r="H90" s="48">
        <v>0</v>
      </c>
      <c r="I90" s="48">
        <v>-240634</v>
      </c>
    </row>
    <row r="91" spans="2:9">
      <c r="B91" s="46" t="s">
        <v>189</v>
      </c>
      <c r="C91" s="46" t="s">
        <v>183</v>
      </c>
      <c r="D91" s="47" t="s">
        <v>162</v>
      </c>
      <c r="E91" s="46" t="s">
        <v>163</v>
      </c>
      <c r="F91" s="48">
        <v>240634</v>
      </c>
      <c r="G91" s="48">
        <v>0</v>
      </c>
      <c r="H91" s="48">
        <v>0</v>
      </c>
      <c r="I91" s="48">
        <v>240634</v>
      </c>
    </row>
    <row r="92" spans="2:9">
      <c r="B92" s="46" t="s">
        <v>190</v>
      </c>
      <c r="C92" s="46" t="s">
        <v>191</v>
      </c>
      <c r="D92" s="47" t="s">
        <v>127</v>
      </c>
      <c r="E92" s="46" t="s">
        <v>128</v>
      </c>
      <c r="F92" s="48">
        <v>-607446</v>
      </c>
      <c r="G92" s="48">
        <v>0</v>
      </c>
      <c r="H92" s="48">
        <v>0</v>
      </c>
      <c r="I92" s="48">
        <v>-607446</v>
      </c>
    </row>
    <row r="93" spans="2:9">
      <c r="B93" s="46" t="s">
        <v>190</v>
      </c>
      <c r="C93" s="46" t="s">
        <v>191</v>
      </c>
      <c r="D93" s="47" t="s">
        <v>129</v>
      </c>
      <c r="E93" s="46" t="s">
        <v>130</v>
      </c>
      <c r="F93" s="48">
        <v>-607446</v>
      </c>
      <c r="G93" s="48">
        <v>0</v>
      </c>
      <c r="H93" s="48">
        <v>0</v>
      </c>
      <c r="I93" s="48">
        <v>-607446</v>
      </c>
    </row>
    <row r="94" spans="2:9">
      <c r="B94" s="46" t="s">
        <v>192</v>
      </c>
      <c r="C94" s="46" t="s">
        <v>183</v>
      </c>
      <c r="D94" s="47" t="s">
        <v>162</v>
      </c>
      <c r="E94" s="46" t="s">
        <v>163</v>
      </c>
      <c r="F94" s="48">
        <v>1214892</v>
      </c>
      <c r="G94" s="48">
        <v>0</v>
      </c>
      <c r="H94" s="48">
        <v>0</v>
      </c>
      <c r="I94" s="48">
        <v>1214892</v>
      </c>
    </row>
    <row r="95" spans="2:9">
      <c r="B95" s="46" t="s">
        <v>193</v>
      </c>
      <c r="C95" s="46" t="s">
        <v>194</v>
      </c>
      <c r="D95" s="47" t="s">
        <v>21</v>
      </c>
      <c r="E95" s="46" t="s">
        <v>22</v>
      </c>
      <c r="F95" s="48">
        <v>-1610000</v>
      </c>
      <c r="G95" s="48">
        <v>0</v>
      </c>
      <c r="H95" s="48">
        <v>201250</v>
      </c>
      <c r="I95" s="48">
        <v>-1811250</v>
      </c>
    </row>
    <row r="96" spans="2:9">
      <c r="B96" s="46" t="s">
        <v>193</v>
      </c>
      <c r="C96" s="46" t="s">
        <v>194</v>
      </c>
      <c r="D96" s="47" t="s">
        <v>27</v>
      </c>
      <c r="E96" s="46" t="s">
        <v>28</v>
      </c>
      <c r="F96" s="48">
        <v>-4130141.44</v>
      </c>
      <c r="G96" s="48">
        <v>0</v>
      </c>
      <c r="H96" s="48">
        <v>516267.68</v>
      </c>
      <c r="I96" s="48">
        <v>-4646409.12</v>
      </c>
    </row>
    <row r="97" spans="2:9">
      <c r="B97" s="46" t="s">
        <v>193</v>
      </c>
      <c r="C97" s="46" t="s">
        <v>194</v>
      </c>
      <c r="D97" s="47" t="s">
        <v>35</v>
      </c>
      <c r="E97" s="46" t="s">
        <v>36</v>
      </c>
      <c r="F97" s="48">
        <v>-2529403</v>
      </c>
      <c r="G97" s="48">
        <v>0</v>
      </c>
      <c r="H97" s="48">
        <v>266214</v>
      </c>
      <c r="I97" s="48">
        <v>-2795617</v>
      </c>
    </row>
    <row r="98" spans="2:9">
      <c r="B98" s="46" t="s">
        <v>193</v>
      </c>
      <c r="C98" s="46" t="s">
        <v>194</v>
      </c>
      <c r="D98" s="47" t="s">
        <v>37</v>
      </c>
      <c r="E98" s="46" t="s">
        <v>38</v>
      </c>
      <c r="F98" s="48">
        <v>-3444171</v>
      </c>
      <c r="G98" s="48">
        <v>0</v>
      </c>
      <c r="H98" s="48">
        <v>375372</v>
      </c>
      <c r="I98" s="48">
        <v>-3819543</v>
      </c>
    </row>
    <row r="99" spans="2:9">
      <c r="B99" s="46" t="s">
        <v>193</v>
      </c>
      <c r="C99" s="46" t="s">
        <v>194</v>
      </c>
      <c r="D99" s="47" t="s">
        <v>195</v>
      </c>
      <c r="E99" s="46" t="s">
        <v>196</v>
      </c>
      <c r="F99" s="48">
        <v>-16807.5</v>
      </c>
      <c r="G99" s="48">
        <v>0</v>
      </c>
      <c r="H99" s="48">
        <v>0</v>
      </c>
      <c r="I99" s="48">
        <v>-16807.5</v>
      </c>
    </row>
    <row r="100" spans="2:9">
      <c r="B100" s="46" t="s">
        <v>193</v>
      </c>
      <c r="C100" s="46" t="s">
        <v>194</v>
      </c>
      <c r="D100" s="47" t="s">
        <v>39</v>
      </c>
      <c r="E100" s="46" t="s">
        <v>40</v>
      </c>
      <c r="F100" s="48">
        <v>-952000</v>
      </c>
      <c r="G100" s="48">
        <v>0</v>
      </c>
      <c r="H100" s="48">
        <v>119000</v>
      </c>
      <c r="I100" s="48">
        <v>-1071000</v>
      </c>
    </row>
    <row r="101" spans="2:9">
      <c r="B101" s="46" t="s">
        <v>193</v>
      </c>
      <c r="C101" s="46" t="s">
        <v>194</v>
      </c>
      <c r="D101" s="47" t="s">
        <v>93</v>
      </c>
      <c r="E101" s="46" t="s">
        <v>94</v>
      </c>
      <c r="F101" s="48">
        <v>-807356</v>
      </c>
      <c r="G101" s="48">
        <v>0</v>
      </c>
      <c r="H101" s="48">
        <v>0</v>
      </c>
      <c r="I101" s="48">
        <v>-807356</v>
      </c>
    </row>
    <row r="102" spans="2:9">
      <c r="B102" s="46" t="s">
        <v>193</v>
      </c>
      <c r="C102" s="46" t="s">
        <v>194</v>
      </c>
      <c r="D102" s="47" t="s">
        <v>43</v>
      </c>
      <c r="E102" s="46" t="s">
        <v>44</v>
      </c>
      <c r="F102" s="48">
        <v>-3635974.62</v>
      </c>
      <c r="G102" s="48">
        <v>0</v>
      </c>
      <c r="H102" s="48">
        <v>0</v>
      </c>
      <c r="I102" s="48">
        <v>-3635974.62</v>
      </c>
    </row>
    <row r="103" spans="2:9">
      <c r="B103" s="46" t="s">
        <v>197</v>
      </c>
      <c r="C103" s="46" t="s">
        <v>183</v>
      </c>
      <c r="D103" s="47" t="s">
        <v>162</v>
      </c>
      <c r="E103" s="46" t="s">
        <v>163</v>
      </c>
      <c r="F103" s="48">
        <v>15195727.130000001</v>
      </c>
      <c r="G103" s="48">
        <v>1930126.43</v>
      </c>
      <c r="H103" s="48">
        <v>0</v>
      </c>
      <c r="I103" s="48">
        <v>17125853.559999999</v>
      </c>
    </row>
    <row r="104" spans="2:9">
      <c r="B104" s="46" t="s">
        <v>198</v>
      </c>
      <c r="C104" s="46" t="s">
        <v>199</v>
      </c>
      <c r="D104" s="47" t="s">
        <v>162</v>
      </c>
      <c r="E104" s="46" t="s">
        <v>163</v>
      </c>
      <c r="F104" s="48">
        <v>-1880330</v>
      </c>
      <c r="G104" s="48">
        <v>0</v>
      </c>
      <c r="H104" s="48">
        <v>154537</v>
      </c>
      <c r="I104" s="48">
        <v>-2034867</v>
      </c>
    </row>
    <row r="105" spans="2:9">
      <c r="B105" s="46" t="s">
        <v>200</v>
      </c>
      <c r="C105" s="46" t="s">
        <v>183</v>
      </c>
      <c r="D105" s="47" t="s">
        <v>162</v>
      </c>
      <c r="E105" s="46" t="s">
        <v>163</v>
      </c>
      <c r="F105" s="48">
        <v>1773938</v>
      </c>
      <c r="G105" s="48">
        <v>106392</v>
      </c>
      <c r="H105" s="48">
        <v>0</v>
      </c>
      <c r="I105" s="48">
        <v>1880330</v>
      </c>
    </row>
    <row r="106" spans="2:9">
      <c r="B106" s="46" t="s">
        <v>201</v>
      </c>
      <c r="C106" s="46" t="s">
        <v>202</v>
      </c>
      <c r="D106" s="47" t="s">
        <v>162</v>
      </c>
      <c r="E106" s="46" t="s">
        <v>163</v>
      </c>
      <c r="F106" s="48">
        <v>-25262000</v>
      </c>
      <c r="G106" s="48">
        <v>0</v>
      </c>
      <c r="H106" s="48">
        <v>0</v>
      </c>
      <c r="I106" s="48">
        <v>-25262000</v>
      </c>
    </row>
    <row r="107" spans="2:9">
      <c r="B107" s="46" t="s">
        <v>203</v>
      </c>
      <c r="C107" s="46" t="s">
        <v>204</v>
      </c>
      <c r="D107" s="47" t="s">
        <v>162</v>
      </c>
      <c r="E107" s="46" t="s">
        <v>163</v>
      </c>
      <c r="F107" s="48">
        <v>-111098478.73999999</v>
      </c>
      <c r="G107" s="48">
        <v>0</v>
      </c>
      <c r="H107" s="48">
        <v>0</v>
      </c>
      <c r="I107" s="48">
        <v>-111098478.73999999</v>
      </c>
    </row>
    <row r="108" spans="2:9">
      <c r="B108" s="46" t="s">
        <v>205</v>
      </c>
      <c r="C108" s="46" t="s">
        <v>206</v>
      </c>
      <c r="D108" s="47" t="s">
        <v>162</v>
      </c>
      <c r="E108" s="46" t="s">
        <v>163</v>
      </c>
      <c r="F108" s="48">
        <v>-34921000</v>
      </c>
      <c r="G108" s="48">
        <v>0</v>
      </c>
      <c r="H108" s="48">
        <v>4393000</v>
      </c>
      <c r="I108" s="48">
        <v>-39314000</v>
      </c>
    </row>
    <row r="109" spans="2:9">
      <c r="B109" s="37" t="s">
        <v>207</v>
      </c>
      <c r="C109" s="37" t="s">
        <v>208</v>
      </c>
      <c r="D109" s="38" t="s">
        <v>33</v>
      </c>
      <c r="E109" s="37" t="s">
        <v>34</v>
      </c>
      <c r="F109" s="39">
        <v>-1579648</v>
      </c>
      <c r="G109" s="39">
        <v>0</v>
      </c>
      <c r="H109" s="39">
        <v>197456</v>
      </c>
      <c r="I109" s="39">
        <v>-1777104</v>
      </c>
    </row>
    <row r="110" spans="2:9">
      <c r="B110" s="37" t="s">
        <v>207</v>
      </c>
      <c r="C110" s="37" t="s">
        <v>208</v>
      </c>
      <c r="D110" s="38" t="s">
        <v>35</v>
      </c>
      <c r="E110" s="37" t="s">
        <v>36</v>
      </c>
      <c r="F110" s="39">
        <v>-3785600</v>
      </c>
      <c r="G110" s="39">
        <v>0</v>
      </c>
      <c r="H110" s="39">
        <v>0</v>
      </c>
      <c r="I110" s="39">
        <v>-3785600</v>
      </c>
    </row>
    <row r="111" spans="2:9">
      <c r="B111" s="37" t="s">
        <v>207</v>
      </c>
      <c r="C111" s="37" t="s">
        <v>208</v>
      </c>
      <c r="D111" s="38" t="s">
        <v>209</v>
      </c>
      <c r="E111" s="37" t="s">
        <v>210</v>
      </c>
      <c r="F111" s="39">
        <v>-8044400</v>
      </c>
      <c r="G111" s="39">
        <v>0</v>
      </c>
      <c r="H111" s="39">
        <v>0</v>
      </c>
      <c r="I111" s="39">
        <v>-8044400</v>
      </c>
    </row>
    <row r="112" spans="2:9">
      <c r="B112" s="37" t="s">
        <v>207</v>
      </c>
      <c r="C112" s="37" t="s">
        <v>208</v>
      </c>
      <c r="D112" s="38" t="s">
        <v>211</v>
      </c>
      <c r="E112" s="37" t="s">
        <v>212</v>
      </c>
      <c r="F112" s="39">
        <v>-35758008</v>
      </c>
      <c r="G112" s="39">
        <v>0</v>
      </c>
      <c r="H112" s="39">
        <v>0</v>
      </c>
      <c r="I112" s="39">
        <v>-35758008</v>
      </c>
    </row>
    <row r="113" spans="2:9">
      <c r="B113" s="37" t="s">
        <v>207</v>
      </c>
      <c r="C113" s="37" t="s">
        <v>208</v>
      </c>
      <c r="D113" s="38" t="s">
        <v>57</v>
      </c>
      <c r="E113" s="37" t="s">
        <v>58</v>
      </c>
      <c r="F113" s="39">
        <v>-264000</v>
      </c>
      <c r="G113" s="39">
        <v>0</v>
      </c>
      <c r="H113" s="39">
        <v>0</v>
      </c>
      <c r="I113" s="39">
        <v>-264000</v>
      </c>
    </row>
    <row r="114" spans="2:9">
      <c r="B114" s="37" t="s">
        <v>213</v>
      </c>
      <c r="C114" s="37" t="s">
        <v>214</v>
      </c>
      <c r="D114" s="38" t="s">
        <v>211</v>
      </c>
      <c r="E114" s="37" t="s">
        <v>212</v>
      </c>
      <c r="F114" s="39">
        <v>-648088</v>
      </c>
      <c r="G114" s="39">
        <v>0</v>
      </c>
      <c r="H114" s="39">
        <v>0</v>
      </c>
      <c r="I114" s="39">
        <v>-648088</v>
      </c>
    </row>
    <row r="115" spans="2:9">
      <c r="B115" s="37" t="s">
        <v>215</v>
      </c>
      <c r="C115" s="37" t="s">
        <v>216</v>
      </c>
      <c r="D115" s="38" t="s">
        <v>211</v>
      </c>
      <c r="E115" s="37" t="s">
        <v>212</v>
      </c>
      <c r="F115" s="39">
        <v>-64000</v>
      </c>
      <c r="G115" s="39">
        <v>0</v>
      </c>
      <c r="H115" s="39">
        <v>0</v>
      </c>
      <c r="I115" s="39">
        <v>-64000</v>
      </c>
    </row>
    <row r="116" spans="2:9">
      <c r="B116" s="37" t="s">
        <v>217</v>
      </c>
      <c r="C116" s="37" t="s">
        <v>218</v>
      </c>
      <c r="D116" s="38" t="s">
        <v>219</v>
      </c>
      <c r="E116" s="37" t="s">
        <v>220</v>
      </c>
      <c r="F116" s="39">
        <v>-2694402.76</v>
      </c>
      <c r="G116" s="39">
        <v>0</v>
      </c>
      <c r="H116" s="39">
        <v>25768</v>
      </c>
      <c r="I116" s="39">
        <v>-2720170.76</v>
      </c>
    </row>
    <row r="117" spans="2:9">
      <c r="B117" s="37" t="s">
        <v>221</v>
      </c>
      <c r="C117" s="37" t="s">
        <v>222</v>
      </c>
      <c r="D117" s="38" t="s">
        <v>223</v>
      </c>
      <c r="E117" s="37" t="s">
        <v>224</v>
      </c>
      <c r="F117" s="39">
        <v>-11176440</v>
      </c>
      <c r="G117" s="39">
        <v>0</v>
      </c>
      <c r="H117" s="39">
        <v>0</v>
      </c>
      <c r="I117" s="39">
        <v>-11176440</v>
      </c>
    </row>
    <row r="118" spans="2:9">
      <c r="B118" s="37" t="s">
        <v>225</v>
      </c>
      <c r="C118" s="37" t="s">
        <v>226</v>
      </c>
      <c r="D118" s="38" t="s">
        <v>227</v>
      </c>
      <c r="E118" s="37" t="s">
        <v>228</v>
      </c>
      <c r="F118" s="39">
        <v>-7452260</v>
      </c>
      <c r="G118" s="39">
        <v>0</v>
      </c>
      <c r="H118" s="39">
        <v>0</v>
      </c>
      <c r="I118" s="39">
        <v>-7452260</v>
      </c>
    </row>
    <row r="119" spans="2:9">
      <c r="B119" s="37" t="s">
        <v>229</v>
      </c>
      <c r="C119" s="37" t="s">
        <v>230</v>
      </c>
      <c r="D119" s="38" t="s">
        <v>231</v>
      </c>
      <c r="E119" s="37" t="s">
        <v>232</v>
      </c>
      <c r="F119" s="39">
        <v>-18069936</v>
      </c>
      <c r="G119" s="39">
        <v>0</v>
      </c>
      <c r="H119" s="39">
        <v>197456</v>
      </c>
      <c r="I119" s="39">
        <v>-18267392</v>
      </c>
    </row>
    <row r="120" spans="2:9">
      <c r="B120" s="37" t="s">
        <v>233</v>
      </c>
      <c r="C120" s="37" t="s">
        <v>234</v>
      </c>
      <c r="D120" s="38" t="s">
        <v>235</v>
      </c>
      <c r="E120" s="37" t="s">
        <v>236</v>
      </c>
      <c r="F120" s="39">
        <v>-4802720</v>
      </c>
      <c r="G120" s="39">
        <v>0</v>
      </c>
      <c r="H120" s="39">
        <v>0</v>
      </c>
      <c r="I120" s="39">
        <v>-4802720</v>
      </c>
    </row>
    <row r="121" spans="2:9">
      <c r="B121" s="37" t="s">
        <v>237</v>
      </c>
      <c r="C121" s="37" t="s">
        <v>238</v>
      </c>
      <c r="D121" s="38" t="s">
        <v>239</v>
      </c>
      <c r="E121" s="37" t="s">
        <v>240</v>
      </c>
      <c r="F121" s="39">
        <v>-792000</v>
      </c>
      <c r="G121" s="39">
        <v>0</v>
      </c>
      <c r="H121" s="39">
        <v>0</v>
      </c>
      <c r="I121" s="39">
        <v>-792000</v>
      </c>
    </row>
    <row r="122" spans="2:9">
      <c r="B122" s="37" t="s">
        <v>237</v>
      </c>
      <c r="C122" s="37" t="s">
        <v>238</v>
      </c>
      <c r="D122" s="38" t="s">
        <v>211</v>
      </c>
      <c r="E122" s="37" t="s">
        <v>212</v>
      </c>
      <c r="F122" s="39">
        <v>-5597664</v>
      </c>
      <c r="G122" s="39">
        <v>0</v>
      </c>
      <c r="H122" s="39">
        <v>0</v>
      </c>
      <c r="I122" s="39">
        <v>-5597664</v>
      </c>
    </row>
    <row r="123" spans="2:9">
      <c r="B123" s="37" t="s">
        <v>237</v>
      </c>
      <c r="C123" s="37" t="s">
        <v>238</v>
      </c>
      <c r="D123" s="38" t="s">
        <v>57</v>
      </c>
      <c r="E123" s="37" t="s">
        <v>58</v>
      </c>
      <c r="F123" s="39">
        <v>-264000</v>
      </c>
      <c r="G123" s="39">
        <v>0</v>
      </c>
      <c r="H123" s="39">
        <v>0</v>
      </c>
      <c r="I123" s="39">
        <v>-264000</v>
      </c>
    </row>
    <row r="124" spans="2:9">
      <c r="B124" s="37" t="s">
        <v>241</v>
      </c>
      <c r="C124" s="37" t="s">
        <v>242</v>
      </c>
      <c r="D124" s="38" t="s">
        <v>33</v>
      </c>
      <c r="E124" s="37" t="s">
        <v>34</v>
      </c>
      <c r="F124" s="39">
        <v>-197456</v>
      </c>
      <c r="G124" s="39">
        <v>0</v>
      </c>
      <c r="H124" s="39">
        <v>0</v>
      </c>
      <c r="I124" s="39">
        <v>-197456</v>
      </c>
    </row>
    <row r="125" spans="2:9">
      <c r="B125" s="37" t="s">
        <v>241</v>
      </c>
      <c r="C125" s="37" t="s">
        <v>242</v>
      </c>
      <c r="D125" s="38" t="s">
        <v>243</v>
      </c>
      <c r="E125" s="37" t="s">
        <v>242</v>
      </c>
      <c r="F125" s="39">
        <v>-592368</v>
      </c>
      <c r="G125" s="39">
        <v>0</v>
      </c>
      <c r="H125" s="39">
        <v>0</v>
      </c>
      <c r="I125" s="39">
        <v>-592368</v>
      </c>
    </row>
    <row r="126" spans="2:9">
      <c r="B126" s="37" t="s">
        <v>241</v>
      </c>
      <c r="C126" s="37" t="s">
        <v>242</v>
      </c>
      <c r="D126" s="38" t="s">
        <v>211</v>
      </c>
      <c r="E126" s="37" t="s">
        <v>212</v>
      </c>
      <c r="F126" s="39">
        <v>-12099036</v>
      </c>
      <c r="G126" s="39">
        <v>0</v>
      </c>
      <c r="H126" s="39">
        <v>0</v>
      </c>
      <c r="I126" s="39">
        <v>-12099036</v>
      </c>
    </row>
    <row r="127" spans="2:9">
      <c r="B127" s="37" t="s">
        <v>244</v>
      </c>
      <c r="C127" s="37" t="s">
        <v>245</v>
      </c>
      <c r="D127" s="38" t="s">
        <v>33</v>
      </c>
      <c r="E127" s="37" t="s">
        <v>34</v>
      </c>
      <c r="F127" s="39">
        <v>-1382192</v>
      </c>
      <c r="G127" s="39">
        <v>0</v>
      </c>
      <c r="H127" s="39">
        <v>197456</v>
      </c>
      <c r="I127" s="39">
        <v>-1579648</v>
      </c>
    </row>
    <row r="128" spans="2:9">
      <c r="B128" s="37" t="s">
        <v>244</v>
      </c>
      <c r="C128" s="37" t="s">
        <v>245</v>
      </c>
      <c r="D128" s="38" t="s">
        <v>35</v>
      </c>
      <c r="E128" s="37" t="s">
        <v>36</v>
      </c>
      <c r="F128" s="39">
        <v>-4732000</v>
      </c>
      <c r="G128" s="39">
        <v>0</v>
      </c>
      <c r="H128" s="39">
        <v>0</v>
      </c>
      <c r="I128" s="39">
        <v>-4732000</v>
      </c>
    </row>
    <row r="129" spans="2:9">
      <c r="B129" s="37" t="s">
        <v>244</v>
      </c>
      <c r="C129" s="37" t="s">
        <v>245</v>
      </c>
      <c r="D129" s="38" t="s">
        <v>246</v>
      </c>
      <c r="E129" s="37" t="s">
        <v>247</v>
      </c>
      <c r="F129" s="39">
        <v>-15503376</v>
      </c>
      <c r="G129" s="39">
        <v>0</v>
      </c>
      <c r="H129" s="39">
        <v>592368</v>
      </c>
      <c r="I129" s="39">
        <v>-16095744</v>
      </c>
    </row>
    <row r="130" spans="2:9">
      <c r="B130" s="37" t="s">
        <v>244</v>
      </c>
      <c r="C130" s="37" t="s">
        <v>245</v>
      </c>
      <c r="D130" s="38" t="s">
        <v>211</v>
      </c>
      <c r="E130" s="37" t="s">
        <v>212</v>
      </c>
      <c r="F130" s="39">
        <v>-30007883.52</v>
      </c>
      <c r="G130" s="39">
        <v>0</v>
      </c>
      <c r="H130" s="39">
        <v>0</v>
      </c>
      <c r="I130" s="39">
        <v>-30007883.52</v>
      </c>
    </row>
    <row r="131" spans="2:9">
      <c r="B131" s="37" t="s">
        <v>248</v>
      </c>
      <c r="C131" s="37" t="s">
        <v>249</v>
      </c>
      <c r="D131" s="38" t="s">
        <v>211</v>
      </c>
      <c r="E131" s="37" t="s">
        <v>212</v>
      </c>
      <c r="F131" s="39">
        <v>-10823900</v>
      </c>
      <c r="G131" s="39">
        <v>0</v>
      </c>
      <c r="H131" s="39">
        <v>0</v>
      </c>
      <c r="I131" s="39">
        <v>-10823900</v>
      </c>
    </row>
    <row r="132" spans="2:9">
      <c r="B132" s="37" t="s">
        <v>250</v>
      </c>
      <c r="C132" s="37" t="s">
        <v>251</v>
      </c>
      <c r="D132" s="38" t="s">
        <v>211</v>
      </c>
      <c r="E132" s="37" t="s">
        <v>212</v>
      </c>
      <c r="F132" s="39">
        <v>-256000</v>
      </c>
      <c r="G132" s="39">
        <v>0</v>
      </c>
      <c r="H132" s="39">
        <v>0</v>
      </c>
      <c r="I132" s="39">
        <v>-256000</v>
      </c>
    </row>
    <row r="133" spans="2:9">
      <c r="B133" s="37" t="s">
        <v>252</v>
      </c>
      <c r="C133" s="37" t="s">
        <v>253</v>
      </c>
      <c r="D133" s="38" t="s">
        <v>211</v>
      </c>
      <c r="E133" s="37" t="s">
        <v>212</v>
      </c>
      <c r="F133" s="39">
        <v>-36000000</v>
      </c>
      <c r="G133" s="39">
        <v>0</v>
      </c>
      <c r="H133" s="39">
        <v>0</v>
      </c>
      <c r="I133" s="39">
        <v>-36000000</v>
      </c>
    </row>
    <row r="134" spans="2:9">
      <c r="B134" s="37" t="s">
        <v>254</v>
      </c>
      <c r="C134" s="37" t="s">
        <v>255</v>
      </c>
      <c r="D134" s="38" t="s">
        <v>211</v>
      </c>
      <c r="E134" s="37" t="s">
        <v>212</v>
      </c>
      <c r="F134" s="39">
        <v>-14000000</v>
      </c>
      <c r="G134" s="39">
        <v>0</v>
      </c>
      <c r="H134" s="39">
        <v>0</v>
      </c>
      <c r="I134" s="39">
        <v>-14000000</v>
      </c>
    </row>
    <row r="135" spans="2:9">
      <c r="B135" s="40" t="s">
        <v>256</v>
      </c>
      <c r="C135" s="40" t="s">
        <v>141</v>
      </c>
      <c r="D135" s="41" t="s">
        <v>257</v>
      </c>
      <c r="E135" s="40" t="s">
        <v>258</v>
      </c>
      <c r="F135" s="42">
        <v>0</v>
      </c>
      <c r="G135" s="42">
        <v>92823.5</v>
      </c>
      <c r="H135" s="42">
        <v>92823.5</v>
      </c>
      <c r="I135" s="42">
        <v>0</v>
      </c>
    </row>
    <row r="136" spans="2:9">
      <c r="B136" s="46" t="s">
        <v>259</v>
      </c>
      <c r="C136" s="46" t="s">
        <v>260</v>
      </c>
      <c r="D136" s="47" t="s">
        <v>261</v>
      </c>
      <c r="E136" s="46" t="s">
        <v>262</v>
      </c>
      <c r="F136" s="48">
        <v>-16424306.800000001</v>
      </c>
      <c r="G136" s="48">
        <v>0</v>
      </c>
      <c r="H136" s="48">
        <v>0</v>
      </c>
      <c r="I136" s="48">
        <v>-16424306.800000001</v>
      </c>
    </row>
    <row r="137" spans="2:9">
      <c r="B137" s="46" t="s">
        <v>259</v>
      </c>
      <c r="C137" s="46" t="s">
        <v>260</v>
      </c>
      <c r="D137" s="47" t="s">
        <v>263</v>
      </c>
      <c r="E137" s="46" t="s">
        <v>264</v>
      </c>
      <c r="F137" s="48">
        <v>-13556220.25</v>
      </c>
      <c r="G137" s="48">
        <v>0</v>
      </c>
      <c r="H137" s="48">
        <v>1656920.63</v>
      </c>
      <c r="I137" s="48">
        <v>-15213140.880000001</v>
      </c>
    </row>
    <row r="138" spans="2:9">
      <c r="B138" s="46" t="s">
        <v>259</v>
      </c>
      <c r="C138" s="46" t="s">
        <v>260</v>
      </c>
      <c r="D138" s="47" t="s">
        <v>265</v>
      </c>
      <c r="E138" s="46" t="s">
        <v>266</v>
      </c>
      <c r="F138" s="48">
        <v>0</v>
      </c>
      <c r="G138" s="48">
        <v>760000</v>
      </c>
      <c r="H138" s="48">
        <v>1520000</v>
      </c>
      <c r="I138" s="48">
        <v>-760000</v>
      </c>
    </row>
    <row r="139" spans="2:9">
      <c r="B139" s="46" t="s">
        <v>267</v>
      </c>
      <c r="C139" s="46" t="s">
        <v>268</v>
      </c>
      <c r="D139" s="47" t="s">
        <v>269</v>
      </c>
      <c r="E139" s="46" t="s">
        <v>270</v>
      </c>
      <c r="F139" s="48">
        <v>-266043.01</v>
      </c>
      <c r="G139" s="48">
        <v>0</v>
      </c>
      <c r="H139" s="48">
        <v>0</v>
      </c>
      <c r="I139" s="48">
        <v>-266043.01</v>
      </c>
    </row>
    <row r="140" spans="2:9">
      <c r="B140" s="46" t="s">
        <v>271</v>
      </c>
      <c r="C140" s="46" t="s">
        <v>272</v>
      </c>
      <c r="D140" s="47" t="s">
        <v>273</v>
      </c>
      <c r="E140" s="46" t="s">
        <v>274</v>
      </c>
      <c r="F140" s="48">
        <v>46278</v>
      </c>
      <c r="G140" s="48">
        <v>0</v>
      </c>
      <c r="H140" s="48">
        <v>0</v>
      </c>
      <c r="I140" s="48">
        <v>46278</v>
      </c>
    </row>
    <row r="141" spans="2:9">
      <c r="B141" s="46" t="s">
        <v>271</v>
      </c>
      <c r="C141" s="46" t="s">
        <v>272</v>
      </c>
      <c r="D141" s="47" t="s">
        <v>275</v>
      </c>
      <c r="E141" s="46" t="s">
        <v>276</v>
      </c>
      <c r="F141" s="48">
        <v>43109</v>
      </c>
      <c r="G141" s="48">
        <v>0</v>
      </c>
      <c r="H141" s="48">
        <v>0</v>
      </c>
      <c r="I141" s="48">
        <v>43109</v>
      </c>
    </row>
    <row r="142" spans="2:9">
      <c r="B142" s="46" t="s">
        <v>271</v>
      </c>
      <c r="C142" s="46" t="s">
        <v>272</v>
      </c>
      <c r="D142" s="47" t="s">
        <v>277</v>
      </c>
      <c r="E142" s="46" t="s">
        <v>278</v>
      </c>
      <c r="F142" s="48">
        <v>3182</v>
      </c>
      <c r="G142" s="48">
        <v>0</v>
      </c>
      <c r="H142" s="48">
        <v>0</v>
      </c>
      <c r="I142" s="48">
        <v>3182</v>
      </c>
    </row>
    <row r="143" spans="2:9">
      <c r="B143" s="46" t="s">
        <v>271</v>
      </c>
      <c r="C143" s="46" t="s">
        <v>272</v>
      </c>
      <c r="D143" s="47" t="s">
        <v>279</v>
      </c>
      <c r="E143" s="46" t="s">
        <v>280</v>
      </c>
      <c r="F143" s="48">
        <v>19575</v>
      </c>
      <c r="G143" s="48">
        <v>4524</v>
      </c>
      <c r="H143" s="48">
        <v>0</v>
      </c>
      <c r="I143" s="48">
        <v>24099</v>
      </c>
    </row>
    <row r="144" spans="2:9">
      <c r="B144" s="46" t="s">
        <v>281</v>
      </c>
      <c r="C144" s="46" t="s">
        <v>282</v>
      </c>
      <c r="D144" s="47" t="s">
        <v>283</v>
      </c>
      <c r="E144" s="46" t="s">
        <v>284</v>
      </c>
      <c r="F144" s="48">
        <v>37620</v>
      </c>
      <c r="G144" s="48">
        <v>0</v>
      </c>
      <c r="H144" s="48">
        <v>0</v>
      </c>
      <c r="I144" s="48">
        <v>37620</v>
      </c>
    </row>
    <row r="145" spans="2:9">
      <c r="B145" s="46" t="s">
        <v>281</v>
      </c>
      <c r="C145" s="46" t="s">
        <v>282</v>
      </c>
      <c r="D145" s="47" t="s">
        <v>133</v>
      </c>
      <c r="E145" s="46" t="s">
        <v>134</v>
      </c>
      <c r="F145" s="48">
        <v>522878.69</v>
      </c>
      <c r="G145" s="48">
        <v>65197.06</v>
      </c>
      <c r="H145" s="48">
        <v>0</v>
      </c>
      <c r="I145" s="48">
        <v>588075.75</v>
      </c>
    </row>
    <row r="146" spans="2:9">
      <c r="B146" s="46" t="s">
        <v>281</v>
      </c>
      <c r="C146" s="46" t="s">
        <v>282</v>
      </c>
      <c r="D146" s="47" t="s">
        <v>285</v>
      </c>
      <c r="E146" s="46" t="s">
        <v>286</v>
      </c>
      <c r="F146" s="48">
        <v>22800</v>
      </c>
      <c r="G146" s="48">
        <v>0</v>
      </c>
      <c r="H146" s="48">
        <v>0</v>
      </c>
      <c r="I146" s="48">
        <v>22800</v>
      </c>
    </row>
    <row r="147" spans="2:9">
      <c r="B147" s="46" t="s">
        <v>281</v>
      </c>
      <c r="C147" s="46" t="s">
        <v>282</v>
      </c>
      <c r="D147" s="47" t="s">
        <v>144</v>
      </c>
      <c r="E147" s="46" t="s">
        <v>145</v>
      </c>
      <c r="F147" s="48">
        <v>389983</v>
      </c>
      <c r="G147" s="48">
        <v>0</v>
      </c>
      <c r="H147" s="48">
        <v>0</v>
      </c>
      <c r="I147" s="48">
        <v>389983</v>
      </c>
    </row>
    <row r="148" spans="2:9">
      <c r="B148" s="46" t="s">
        <v>281</v>
      </c>
      <c r="C148" s="46" t="s">
        <v>282</v>
      </c>
      <c r="D148" s="47" t="s">
        <v>269</v>
      </c>
      <c r="E148" s="46" t="s">
        <v>270</v>
      </c>
      <c r="F148" s="48">
        <v>44957.93</v>
      </c>
      <c r="G148" s="48">
        <v>0</v>
      </c>
      <c r="H148" s="48">
        <v>0</v>
      </c>
      <c r="I148" s="48">
        <v>44957.93</v>
      </c>
    </row>
    <row r="149" spans="2:9">
      <c r="B149" s="46" t="s">
        <v>281</v>
      </c>
      <c r="C149" s="46" t="s">
        <v>282</v>
      </c>
      <c r="D149" s="47" t="s">
        <v>119</v>
      </c>
      <c r="E149" s="46" t="s">
        <v>120</v>
      </c>
      <c r="F149" s="48">
        <v>4560000</v>
      </c>
      <c r="G149" s="48">
        <v>570000</v>
      </c>
      <c r="H149" s="48">
        <v>0</v>
      </c>
      <c r="I149" s="48">
        <v>5130000</v>
      </c>
    </row>
    <row r="150" spans="2:9">
      <c r="B150" s="46" t="s">
        <v>287</v>
      </c>
      <c r="C150" s="46" t="s">
        <v>288</v>
      </c>
      <c r="D150" s="47" t="s">
        <v>162</v>
      </c>
      <c r="E150" s="46" t="s">
        <v>163</v>
      </c>
      <c r="F150" s="48">
        <v>-24558000</v>
      </c>
      <c r="G150" s="48">
        <v>0</v>
      </c>
      <c r="H150" s="48">
        <v>0</v>
      </c>
      <c r="I150" s="48">
        <v>-24558000</v>
      </c>
    </row>
    <row r="151" spans="2:9">
      <c r="B151" s="46" t="s">
        <v>289</v>
      </c>
      <c r="C151" s="46" t="s">
        <v>290</v>
      </c>
      <c r="D151" s="47" t="s">
        <v>162</v>
      </c>
      <c r="E151" s="46" t="s">
        <v>163</v>
      </c>
      <c r="F151" s="48">
        <v>-21696000</v>
      </c>
      <c r="G151" s="48">
        <v>0</v>
      </c>
      <c r="H151" s="48">
        <v>0</v>
      </c>
      <c r="I151" s="48">
        <v>-21696000</v>
      </c>
    </row>
    <row r="152" spans="2:9">
      <c r="B152" s="46" t="s">
        <v>291</v>
      </c>
      <c r="C152" s="46" t="s">
        <v>292</v>
      </c>
      <c r="D152" s="47" t="s">
        <v>162</v>
      </c>
      <c r="E152" s="46" t="s">
        <v>163</v>
      </c>
      <c r="F152" s="48">
        <v>-75082000</v>
      </c>
      <c r="G152" s="48">
        <v>0</v>
      </c>
      <c r="H152" s="48">
        <v>0</v>
      </c>
      <c r="I152" s="48">
        <v>-75082000</v>
      </c>
    </row>
    <row r="153" spans="2:9">
      <c r="B153" s="46" t="s">
        <v>293</v>
      </c>
      <c r="C153" s="46" t="s">
        <v>294</v>
      </c>
      <c r="D153" s="47" t="s">
        <v>162</v>
      </c>
      <c r="E153" s="46" t="s">
        <v>163</v>
      </c>
      <c r="F153" s="48">
        <v>-42544825.390000001</v>
      </c>
      <c r="G153" s="48">
        <v>0</v>
      </c>
      <c r="H153" s="48">
        <v>0</v>
      </c>
      <c r="I153" s="48">
        <v>-42544825.390000001</v>
      </c>
    </row>
    <row r="154" spans="2:9">
      <c r="B154" s="46" t="s">
        <v>295</v>
      </c>
      <c r="C154" s="46" t="s">
        <v>296</v>
      </c>
      <c r="D154" s="47" t="s">
        <v>297</v>
      </c>
      <c r="E154" s="46" t="s">
        <v>298</v>
      </c>
      <c r="F154" s="48">
        <v>-10979210.880000001</v>
      </c>
      <c r="G154" s="48">
        <v>0</v>
      </c>
      <c r="H154" s="48">
        <v>0</v>
      </c>
      <c r="I154" s="48">
        <v>-10979210.880000001</v>
      </c>
    </row>
    <row r="155" spans="2:9">
      <c r="B155" s="46" t="s">
        <v>299</v>
      </c>
      <c r="C155" s="46" t="s">
        <v>300</v>
      </c>
      <c r="D155" s="47" t="s">
        <v>297</v>
      </c>
      <c r="E155" s="46" t="s">
        <v>298</v>
      </c>
      <c r="F155" s="48">
        <v>-1502310</v>
      </c>
      <c r="G155" s="48">
        <v>0</v>
      </c>
      <c r="H155" s="48">
        <v>0</v>
      </c>
      <c r="I155" s="48">
        <v>-1502310</v>
      </c>
    </row>
    <row r="156" spans="2:9">
      <c r="B156" s="46" t="s">
        <v>301</v>
      </c>
      <c r="C156" s="46" t="s">
        <v>183</v>
      </c>
      <c r="D156" s="47" t="s">
        <v>211</v>
      </c>
      <c r="E156" s="46" t="s">
        <v>212</v>
      </c>
      <c r="F156" s="48">
        <v>-4536691</v>
      </c>
      <c r="G156" s="48">
        <v>0</v>
      </c>
      <c r="H156" s="48">
        <v>0</v>
      </c>
      <c r="I156" s="48">
        <v>-4536691</v>
      </c>
    </row>
    <row r="157" spans="2:9">
      <c r="B157" s="25" t="s">
        <v>303</v>
      </c>
      <c r="C157" s="25" t="s">
        <v>302</v>
      </c>
      <c r="D157" s="26" t="s">
        <v>33</v>
      </c>
      <c r="E157" s="25" t="s">
        <v>34</v>
      </c>
      <c r="F157" s="27">
        <v>-17369254</v>
      </c>
      <c r="G157" s="27">
        <v>0</v>
      </c>
      <c r="H157" s="27">
        <v>4541488</v>
      </c>
      <c r="I157" s="27">
        <v>-21910742</v>
      </c>
    </row>
    <row r="158" spans="2:9">
      <c r="B158" s="25" t="s">
        <v>303</v>
      </c>
      <c r="C158" s="25" t="s">
        <v>302</v>
      </c>
      <c r="D158" s="26" t="s">
        <v>35</v>
      </c>
      <c r="E158" s="28" t="s">
        <v>36</v>
      </c>
      <c r="F158" s="27">
        <v>-88343628</v>
      </c>
      <c r="G158" s="27">
        <v>3370500</v>
      </c>
      <c r="H158" s="27">
        <v>0</v>
      </c>
      <c r="I158" s="27">
        <v>-84973128</v>
      </c>
    </row>
    <row r="159" spans="2:9">
      <c r="B159" s="25" t="s">
        <v>303</v>
      </c>
      <c r="C159" s="25" t="s">
        <v>302</v>
      </c>
      <c r="D159" s="26" t="s">
        <v>304</v>
      </c>
      <c r="E159" s="25" t="s">
        <v>305</v>
      </c>
      <c r="F159" s="27">
        <v>-11794667</v>
      </c>
      <c r="G159" s="27">
        <v>0</v>
      </c>
      <c r="H159" s="27">
        <v>0</v>
      </c>
      <c r="I159" s="27">
        <v>-11794667</v>
      </c>
    </row>
    <row r="160" spans="2:9">
      <c r="B160" s="25" t="s">
        <v>303</v>
      </c>
      <c r="C160" s="25" t="s">
        <v>302</v>
      </c>
      <c r="D160" s="26" t="s">
        <v>152</v>
      </c>
      <c r="E160" s="25" t="s">
        <v>153</v>
      </c>
      <c r="F160" s="27">
        <v>-774424548</v>
      </c>
      <c r="G160" s="27">
        <v>0</v>
      </c>
      <c r="H160" s="27">
        <v>0</v>
      </c>
      <c r="I160" s="27">
        <v>-774424548</v>
      </c>
    </row>
    <row r="161" spans="2:9">
      <c r="B161" s="25" t="s">
        <v>303</v>
      </c>
      <c r="C161" s="25" t="s">
        <v>302</v>
      </c>
      <c r="D161" s="26" t="s">
        <v>154</v>
      </c>
      <c r="E161" s="25" t="s">
        <v>155</v>
      </c>
      <c r="F161" s="27">
        <v>-661538548</v>
      </c>
      <c r="G161" s="27">
        <v>0</v>
      </c>
      <c r="H161" s="27">
        <v>0</v>
      </c>
      <c r="I161" s="27">
        <v>-661538548</v>
      </c>
    </row>
    <row r="162" spans="2:9">
      <c r="B162" s="25" t="s">
        <v>303</v>
      </c>
      <c r="C162" s="25" t="s">
        <v>302</v>
      </c>
      <c r="D162" s="26" t="s">
        <v>306</v>
      </c>
      <c r="E162" s="25" t="s">
        <v>307</v>
      </c>
      <c r="F162" s="27">
        <v>-4000000</v>
      </c>
      <c r="G162" s="27">
        <v>0</v>
      </c>
      <c r="H162" s="27">
        <v>0</v>
      </c>
      <c r="I162" s="27">
        <v>-4000000</v>
      </c>
    </row>
    <row r="163" spans="2:9">
      <c r="B163" s="25" t="s">
        <v>303</v>
      </c>
      <c r="C163" s="25" t="s">
        <v>302</v>
      </c>
      <c r="D163" s="26" t="s">
        <v>57</v>
      </c>
      <c r="E163" s="25" t="s">
        <v>58</v>
      </c>
      <c r="F163" s="27">
        <v>-7562500</v>
      </c>
      <c r="G163" s="27">
        <v>0</v>
      </c>
      <c r="H163" s="27">
        <v>0</v>
      </c>
      <c r="I163" s="27">
        <v>-7562500</v>
      </c>
    </row>
    <row r="164" spans="2:9">
      <c r="B164" s="25" t="s">
        <v>308</v>
      </c>
      <c r="C164" s="25" t="s">
        <v>309</v>
      </c>
      <c r="D164" s="26" t="s">
        <v>33</v>
      </c>
      <c r="E164" s="25" t="s">
        <v>34</v>
      </c>
      <c r="F164" s="27">
        <v>-13162416.48</v>
      </c>
      <c r="G164" s="27">
        <v>0</v>
      </c>
      <c r="H164" s="27">
        <v>411202</v>
      </c>
      <c r="I164" s="27">
        <v>-13573618.48</v>
      </c>
    </row>
    <row r="165" spans="2:9">
      <c r="B165" s="25" t="s">
        <v>308</v>
      </c>
      <c r="C165" s="25" t="s">
        <v>309</v>
      </c>
      <c r="D165" s="26" t="s">
        <v>304</v>
      </c>
      <c r="E165" s="25" t="s">
        <v>305</v>
      </c>
      <c r="F165" s="27">
        <v>-8000000</v>
      </c>
      <c r="G165" s="27">
        <v>0</v>
      </c>
      <c r="H165" s="27">
        <v>0</v>
      </c>
      <c r="I165" s="27">
        <v>-8000000</v>
      </c>
    </row>
    <row r="166" spans="2:9">
      <c r="B166" s="25" t="s">
        <v>311</v>
      </c>
      <c r="C166" s="25" t="s">
        <v>310</v>
      </c>
      <c r="D166" s="26" t="s">
        <v>33</v>
      </c>
      <c r="E166" s="25" t="s">
        <v>34</v>
      </c>
      <c r="F166" s="27">
        <v>-394753</v>
      </c>
      <c r="G166" s="27">
        <v>0</v>
      </c>
      <c r="H166" s="27">
        <v>49344</v>
      </c>
      <c r="I166" s="27">
        <v>-444097</v>
      </c>
    </row>
    <row r="167" spans="2:9">
      <c r="B167" s="25" t="s">
        <v>313</v>
      </c>
      <c r="C167" s="25" t="s">
        <v>312</v>
      </c>
      <c r="D167" s="26" t="s">
        <v>33</v>
      </c>
      <c r="E167" s="25" t="s">
        <v>34</v>
      </c>
      <c r="F167" s="27">
        <v>-821416.48</v>
      </c>
      <c r="G167" s="27">
        <v>0</v>
      </c>
      <c r="H167" s="27">
        <v>411202</v>
      </c>
      <c r="I167" s="27">
        <v>-1232618.48</v>
      </c>
    </row>
    <row r="168" spans="2:9">
      <c r="B168" s="25" t="s">
        <v>315</v>
      </c>
      <c r="C168" s="25" t="s">
        <v>314</v>
      </c>
      <c r="D168" s="26" t="s">
        <v>33</v>
      </c>
      <c r="E168" s="25" t="s">
        <v>34</v>
      </c>
      <c r="F168" s="27">
        <v>-10622143.76</v>
      </c>
      <c r="G168" s="27">
        <v>0</v>
      </c>
      <c r="H168" s="27">
        <v>232504</v>
      </c>
      <c r="I168" s="27">
        <v>-10854647.76</v>
      </c>
    </row>
    <row r="169" spans="2:9">
      <c r="B169" s="25" t="s">
        <v>315</v>
      </c>
      <c r="C169" s="25" t="s">
        <v>314</v>
      </c>
      <c r="D169" s="26" t="s">
        <v>35</v>
      </c>
      <c r="E169" s="25" t="s">
        <v>36</v>
      </c>
      <c r="F169" s="27">
        <v>-45198920</v>
      </c>
      <c r="G169" s="27">
        <v>0</v>
      </c>
      <c r="H169" s="27">
        <v>0</v>
      </c>
      <c r="I169" s="27">
        <v>-45198920</v>
      </c>
    </row>
    <row r="170" spans="2:9">
      <c r="B170" s="40" t="s">
        <v>316</v>
      </c>
      <c r="C170" s="40" t="s">
        <v>317</v>
      </c>
      <c r="D170" s="41" t="s">
        <v>257</v>
      </c>
      <c r="E170" s="40" t="s">
        <v>258</v>
      </c>
      <c r="F170" s="42">
        <v>-79864608.170000002</v>
      </c>
      <c r="G170" s="42">
        <v>1271707.1100000001</v>
      </c>
      <c r="H170" s="42">
        <v>23850000</v>
      </c>
      <c r="I170" s="42">
        <v>-102442901.06</v>
      </c>
    </row>
    <row r="171" spans="2:9">
      <c r="B171" s="11"/>
      <c r="C171" s="11"/>
      <c r="D171" s="11"/>
      <c r="E171" s="11"/>
      <c r="F171" s="11"/>
      <c r="G171" s="11"/>
      <c r="H171" s="11"/>
      <c r="I171" s="11"/>
    </row>
    <row r="172" spans="2:9">
      <c r="B172" s="11"/>
      <c r="C172" s="11"/>
      <c r="D172" s="11"/>
      <c r="E172" s="11"/>
      <c r="F172" s="11"/>
      <c r="G172" s="11"/>
      <c r="H172" s="11"/>
      <c r="I172" s="11"/>
    </row>
    <row r="173" spans="2:9">
      <c r="B173" s="11"/>
      <c r="C173" s="11"/>
      <c r="D173" s="11"/>
      <c r="E173" s="11"/>
      <c r="F173" s="11"/>
      <c r="G173" s="11"/>
      <c r="H173" s="11"/>
      <c r="I173" s="11"/>
    </row>
    <row r="174" spans="2:9">
      <c r="B174" s="11"/>
      <c r="C174" s="11"/>
      <c r="D174" s="11"/>
      <c r="E174" s="11"/>
      <c r="F174" s="11"/>
      <c r="G174" s="11"/>
      <c r="H174" s="11"/>
      <c r="I174" s="43">
        <f>SUBTOTAL(9,I3:I173)</f>
        <v>-8725433197.1899967</v>
      </c>
    </row>
    <row r="176" spans="2:9">
      <c r="I176" s="43" t="e">
        <f>-BalanceOct!#REF!</f>
        <v>#REF!</v>
      </c>
    </row>
    <row r="178" spans="9:9">
      <c r="I178" s="103" t="e">
        <f>SUM(I174:I176)</f>
        <v>#REF!</v>
      </c>
    </row>
  </sheetData>
  <autoFilter ref="B2:I170" xr:uid="{C72373F6-8B37-4F99-AD8D-09CE19E6AB31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93C47-2BF4-45CE-8BD3-A1CE2BC82BFF}">
  <dimension ref="A1:H144"/>
  <sheetViews>
    <sheetView topLeftCell="C127" workbookViewId="0">
      <selection activeCell="D135" sqref="D135"/>
    </sheetView>
  </sheetViews>
  <sheetFormatPr baseColWidth="10" defaultRowHeight="13"/>
  <cols>
    <col min="1" max="1" width="41.796875" hidden="1" customWidth="1"/>
    <col min="2" max="2" width="20.5" hidden="1" customWidth="1"/>
    <col min="3" max="3" width="6.69921875" customWidth="1"/>
    <col min="4" max="4" width="41.796875" bestFit="1" customWidth="1"/>
    <col min="5" max="5" width="20.5" bestFit="1" customWidth="1"/>
    <col min="6" max="6" width="4.5" customWidth="1"/>
    <col min="7" max="7" width="41.796875" bestFit="1" customWidth="1"/>
    <col min="8" max="8" width="20.5" bestFit="1" customWidth="1"/>
    <col min="9" max="9" width="43.19921875" bestFit="1" customWidth="1"/>
    <col min="10" max="10" width="40" bestFit="1" customWidth="1"/>
    <col min="11" max="11" width="41.69921875" bestFit="1" customWidth="1"/>
    <col min="12" max="12" width="37" bestFit="1" customWidth="1"/>
    <col min="13" max="13" width="32.296875" bestFit="1" customWidth="1"/>
    <col min="14" max="14" width="24.296875" bestFit="1" customWidth="1"/>
    <col min="15" max="15" width="24" bestFit="1" customWidth="1"/>
    <col min="16" max="16" width="27" bestFit="1" customWidth="1"/>
    <col min="17" max="17" width="30.69921875" bestFit="1" customWidth="1"/>
    <col min="18" max="18" width="22.5" bestFit="1" customWidth="1"/>
    <col min="19" max="19" width="36.69921875" bestFit="1" customWidth="1"/>
    <col min="20" max="20" width="30.69921875" bestFit="1" customWidth="1"/>
    <col min="21" max="21" width="34.296875" bestFit="1" customWidth="1"/>
    <col min="22" max="22" width="40.69921875" bestFit="1" customWidth="1"/>
    <col min="23" max="23" width="40.5" bestFit="1" customWidth="1"/>
    <col min="24" max="24" width="37.19921875" bestFit="1" customWidth="1"/>
    <col min="25" max="25" width="41.796875" bestFit="1" customWidth="1"/>
    <col min="26" max="26" width="39.5" bestFit="1" customWidth="1"/>
    <col min="27" max="27" width="19.19921875" bestFit="1" customWidth="1"/>
    <col min="28" max="28" width="36.69921875" bestFit="1" customWidth="1"/>
    <col min="29" max="29" width="33.796875" bestFit="1" customWidth="1"/>
    <col min="30" max="30" width="39.5" bestFit="1" customWidth="1"/>
    <col min="31" max="31" width="38.296875" bestFit="1" customWidth="1"/>
    <col min="32" max="32" width="36.296875" bestFit="1" customWidth="1"/>
    <col min="33" max="33" width="37.796875" bestFit="1" customWidth="1"/>
    <col min="34" max="34" width="37.19921875" bestFit="1" customWidth="1"/>
    <col min="35" max="35" width="28.19921875" bestFit="1" customWidth="1"/>
    <col min="36" max="36" width="37.19921875" bestFit="1" customWidth="1"/>
    <col min="37" max="37" width="39.296875" bestFit="1" customWidth="1"/>
    <col min="38" max="38" width="39.19921875" bestFit="1" customWidth="1"/>
    <col min="39" max="39" width="36.296875" bestFit="1" customWidth="1"/>
    <col min="40" max="40" width="38" bestFit="1" customWidth="1"/>
    <col min="41" max="41" width="36" bestFit="1" customWidth="1"/>
    <col min="42" max="42" width="39" bestFit="1" customWidth="1"/>
    <col min="43" max="43" width="34.5" bestFit="1" customWidth="1"/>
    <col min="44" max="44" width="38.296875" bestFit="1" customWidth="1"/>
    <col min="45" max="45" width="31.5" bestFit="1" customWidth="1"/>
    <col min="46" max="46" width="32.5" bestFit="1" customWidth="1"/>
    <col min="47" max="47" width="39.19921875" bestFit="1" customWidth="1"/>
    <col min="48" max="48" width="23.296875" bestFit="1" customWidth="1"/>
    <col min="49" max="49" width="27.296875" bestFit="1" customWidth="1"/>
    <col min="50" max="50" width="32.296875" bestFit="1" customWidth="1"/>
    <col min="51" max="51" width="34.796875" bestFit="1" customWidth="1"/>
    <col min="52" max="52" width="33.69921875" bestFit="1" customWidth="1"/>
    <col min="53" max="53" width="35.296875" bestFit="1" customWidth="1"/>
    <col min="54" max="54" width="35.5" bestFit="1" customWidth="1"/>
    <col min="55" max="55" width="19.796875" bestFit="1" customWidth="1"/>
    <col min="56" max="56" width="22.5" bestFit="1" customWidth="1"/>
    <col min="57" max="57" width="39.69921875" bestFit="1" customWidth="1"/>
    <col min="58" max="58" width="37" bestFit="1" customWidth="1"/>
    <col min="59" max="59" width="37.19921875" bestFit="1" customWidth="1"/>
    <col min="60" max="60" width="38.796875" bestFit="1" customWidth="1"/>
    <col min="61" max="61" width="30.796875" bestFit="1" customWidth="1"/>
    <col min="62" max="62" width="13.5" bestFit="1" customWidth="1"/>
  </cols>
  <sheetData>
    <row r="1" spans="1:5" hidden="1"/>
    <row r="2" spans="1:5" ht="13.5" hidden="1" thickBot="1"/>
    <row r="3" spans="1:5" hidden="1">
      <c r="A3" s="168"/>
      <c r="B3" s="169"/>
      <c r="C3" s="170"/>
      <c r="D3" s="33" t="s">
        <v>318</v>
      </c>
      <c r="E3" s="30" t="s">
        <v>320</v>
      </c>
    </row>
    <row r="4" spans="1:5" hidden="1">
      <c r="A4" s="171"/>
      <c r="B4" s="172"/>
      <c r="C4" s="173"/>
      <c r="D4" s="31" t="s">
        <v>120</v>
      </c>
      <c r="E4" s="34">
        <v>-49275450.049999997</v>
      </c>
    </row>
    <row r="5" spans="1:5" hidden="1">
      <c r="A5" s="171"/>
      <c r="B5" s="172"/>
      <c r="C5" s="173"/>
      <c r="D5" s="31" t="s">
        <v>247</v>
      </c>
      <c r="E5" s="34">
        <v>-16095744</v>
      </c>
    </row>
    <row r="6" spans="1:5" hidden="1">
      <c r="A6" s="171"/>
      <c r="B6" s="172"/>
      <c r="C6" s="173"/>
      <c r="D6" s="31" t="s">
        <v>147</v>
      </c>
      <c r="E6" s="34">
        <v>-123500</v>
      </c>
    </row>
    <row r="7" spans="1:5" hidden="1">
      <c r="A7" s="171"/>
      <c r="B7" s="172"/>
      <c r="C7" s="173"/>
      <c r="D7" s="31" t="s">
        <v>258</v>
      </c>
      <c r="E7" s="34">
        <v>-102442901.06</v>
      </c>
    </row>
    <row r="8" spans="1:5" hidden="1">
      <c r="A8" s="171"/>
      <c r="B8" s="172"/>
      <c r="C8" s="173"/>
      <c r="D8" s="31" t="s">
        <v>94</v>
      </c>
      <c r="E8" s="34">
        <v>-5992578</v>
      </c>
    </row>
    <row r="9" spans="1:5" hidden="1">
      <c r="A9" s="171"/>
      <c r="B9" s="172"/>
      <c r="C9" s="173"/>
      <c r="D9" s="31" t="s">
        <v>82</v>
      </c>
      <c r="E9" s="34">
        <v>-23961987</v>
      </c>
    </row>
    <row r="10" spans="1:5" hidden="1">
      <c r="A10" s="171"/>
      <c r="B10" s="172"/>
      <c r="C10" s="173"/>
      <c r="D10" s="31" t="s">
        <v>68</v>
      </c>
      <c r="E10" s="34">
        <v>-42006633.939999998</v>
      </c>
    </row>
    <row r="11" spans="1:5" hidden="1">
      <c r="A11" s="171"/>
      <c r="B11" s="172"/>
      <c r="C11" s="173"/>
      <c r="D11" s="31" t="s">
        <v>14</v>
      </c>
      <c r="E11" s="34">
        <v>-200541982.80000001</v>
      </c>
    </row>
    <row r="12" spans="1:5" hidden="1">
      <c r="A12" s="171"/>
      <c r="B12" s="172"/>
      <c r="C12" s="173"/>
      <c r="D12" s="31" t="s">
        <v>236</v>
      </c>
      <c r="E12" s="34">
        <v>-4802720</v>
      </c>
    </row>
    <row r="13" spans="1:5" hidden="1">
      <c r="A13" s="171"/>
      <c r="B13" s="172"/>
      <c r="C13" s="173"/>
      <c r="D13" s="31" t="s">
        <v>90</v>
      </c>
      <c r="E13" s="34">
        <v>-63146550</v>
      </c>
    </row>
    <row r="14" spans="1:5" hidden="1">
      <c r="A14" s="171"/>
      <c r="B14" s="172"/>
      <c r="C14" s="173"/>
      <c r="D14" s="31" t="s">
        <v>155</v>
      </c>
      <c r="E14" s="34">
        <v>-663509248</v>
      </c>
    </row>
    <row r="15" spans="1:5" hidden="1">
      <c r="A15" s="171"/>
      <c r="B15" s="172"/>
      <c r="C15" s="173"/>
      <c r="D15" s="31" t="s">
        <v>112</v>
      </c>
      <c r="E15" s="34">
        <v>-4284000</v>
      </c>
    </row>
    <row r="16" spans="1:5" hidden="1">
      <c r="A16" s="171"/>
      <c r="B16" s="172"/>
      <c r="C16" s="173"/>
      <c r="D16" s="31" t="s">
        <v>102</v>
      </c>
      <c r="E16" s="34">
        <v>-288394519.02999997</v>
      </c>
    </row>
    <row r="17" spans="1:5" hidden="1">
      <c r="A17" s="171"/>
      <c r="B17" s="172"/>
      <c r="C17" s="173"/>
      <c r="D17" s="31" t="s">
        <v>44</v>
      </c>
      <c r="E17" s="34">
        <v>-666503577.79999995</v>
      </c>
    </row>
    <row r="18" spans="1:5" hidden="1">
      <c r="A18" s="171"/>
      <c r="B18" s="172"/>
      <c r="C18" s="173"/>
      <c r="D18" s="31" t="s">
        <v>134</v>
      </c>
      <c r="E18" s="34">
        <v>-413593.44</v>
      </c>
    </row>
    <row r="19" spans="1:5" hidden="1">
      <c r="A19" s="171"/>
      <c r="B19" s="172"/>
      <c r="C19" s="173"/>
      <c r="D19" s="31" t="s">
        <v>232</v>
      </c>
      <c r="E19" s="34">
        <v>-18267392</v>
      </c>
    </row>
    <row r="20" spans="1:5" hidden="1">
      <c r="A20" s="174"/>
      <c r="B20" s="175"/>
      <c r="C20" s="176"/>
      <c r="D20" s="31" t="s">
        <v>116</v>
      </c>
      <c r="E20" s="34">
        <v>-16518600</v>
      </c>
    </row>
    <row r="21" spans="1:5" hidden="1">
      <c r="D21" s="31" t="s">
        <v>50</v>
      </c>
      <c r="E21" s="34">
        <v>-192782361.30000001</v>
      </c>
    </row>
    <row r="22" spans="1:5" hidden="1">
      <c r="D22" s="31" t="s">
        <v>210</v>
      </c>
      <c r="E22" s="34">
        <v>-8044400</v>
      </c>
    </row>
    <row r="23" spans="1:5" hidden="1">
      <c r="D23" s="31" t="s">
        <v>28</v>
      </c>
      <c r="E23" s="34">
        <v>-596025789.01999998</v>
      </c>
    </row>
    <row r="24" spans="1:5" hidden="1">
      <c r="D24" s="31" t="s">
        <v>46</v>
      </c>
      <c r="E24" s="34">
        <v>-121717412.18000001</v>
      </c>
    </row>
    <row r="25" spans="1:5" hidden="1">
      <c r="D25" s="31" t="s">
        <v>56</v>
      </c>
      <c r="E25" s="34">
        <v>-18320708</v>
      </c>
    </row>
    <row r="26" spans="1:5" hidden="1">
      <c r="D26" s="31" t="s">
        <v>54</v>
      </c>
      <c r="E26" s="34">
        <v>-26772104</v>
      </c>
    </row>
    <row r="27" spans="1:5" hidden="1">
      <c r="D27" s="31" t="s">
        <v>36</v>
      </c>
      <c r="E27" s="34">
        <v>-667942484.89999998</v>
      </c>
    </row>
    <row r="28" spans="1:5" hidden="1">
      <c r="D28" s="31" t="s">
        <v>34</v>
      </c>
      <c r="E28" s="34">
        <v>-122781126.53000002</v>
      </c>
    </row>
    <row r="29" spans="1:5" hidden="1">
      <c r="D29" s="31" t="s">
        <v>98</v>
      </c>
      <c r="E29" s="34">
        <v>-3037000</v>
      </c>
    </row>
    <row r="30" spans="1:5" hidden="1">
      <c r="D30" s="31" t="s">
        <v>130</v>
      </c>
      <c r="E30" s="34">
        <v>-19793289</v>
      </c>
    </row>
    <row r="31" spans="1:5" hidden="1">
      <c r="D31" s="31" t="s">
        <v>224</v>
      </c>
      <c r="E31" s="34">
        <v>-11176440</v>
      </c>
    </row>
    <row r="32" spans="1:5" hidden="1">
      <c r="D32" s="31" t="s">
        <v>118</v>
      </c>
      <c r="E32" s="34">
        <v>-1944000</v>
      </c>
    </row>
    <row r="33" spans="4:5" hidden="1">
      <c r="D33" s="31" t="s">
        <v>40</v>
      </c>
      <c r="E33" s="34">
        <v>-203312600</v>
      </c>
    </row>
    <row r="34" spans="4:5" hidden="1">
      <c r="D34" s="31" t="s">
        <v>22</v>
      </c>
      <c r="E34" s="34">
        <v>-280500000</v>
      </c>
    </row>
    <row r="35" spans="4:5" hidden="1">
      <c r="D35" s="31" t="s">
        <v>153</v>
      </c>
      <c r="E35" s="34">
        <v>-784085662</v>
      </c>
    </row>
    <row r="36" spans="4:5" hidden="1">
      <c r="D36" s="31" t="s">
        <v>106</v>
      </c>
      <c r="E36" s="34">
        <v>-3600000</v>
      </c>
    </row>
    <row r="37" spans="4:5" hidden="1">
      <c r="D37" s="31" t="s">
        <v>114</v>
      </c>
      <c r="E37" s="34">
        <v>-4675142</v>
      </c>
    </row>
    <row r="38" spans="4:5" hidden="1">
      <c r="D38" s="31" t="s">
        <v>24</v>
      </c>
      <c r="E38" s="34">
        <v>-28026285</v>
      </c>
    </row>
    <row r="39" spans="4:5" hidden="1">
      <c r="D39" s="31" t="s">
        <v>42</v>
      </c>
      <c r="E39" s="34">
        <v>-194520637.40000001</v>
      </c>
    </row>
    <row r="40" spans="4:5" hidden="1">
      <c r="D40" s="31" t="s">
        <v>122</v>
      </c>
      <c r="E40" s="34">
        <v>-3304800</v>
      </c>
    </row>
    <row r="41" spans="4:5" hidden="1">
      <c r="D41" s="31" t="s">
        <v>58</v>
      </c>
      <c r="E41" s="34">
        <v>-11126500</v>
      </c>
    </row>
    <row r="42" spans="4:5" hidden="1">
      <c r="D42" s="31" t="s">
        <v>305</v>
      </c>
      <c r="E42" s="34">
        <v>-19794667</v>
      </c>
    </row>
    <row r="43" spans="4:5" hidden="1">
      <c r="D43" s="31" t="s">
        <v>92</v>
      </c>
      <c r="E43" s="34">
        <v>-113873486.98999999</v>
      </c>
    </row>
    <row r="44" spans="4:5" hidden="1">
      <c r="D44" s="31" t="s">
        <v>30</v>
      </c>
      <c r="E44" s="34">
        <v>-170765478.64000002</v>
      </c>
    </row>
    <row r="45" spans="4:5" hidden="1">
      <c r="D45" s="31" t="s">
        <v>26</v>
      </c>
      <c r="E45" s="34">
        <v>-346394782.72000003</v>
      </c>
    </row>
    <row r="46" spans="4:5" hidden="1">
      <c r="D46" s="31" t="s">
        <v>128</v>
      </c>
      <c r="E46" s="34">
        <v>-19793289</v>
      </c>
    </row>
    <row r="47" spans="4:5" hidden="1">
      <c r="D47" s="31" t="s">
        <v>307</v>
      </c>
      <c r="E47" s="34">
        <v>-4000000</v>
      </c>
    </row>
    <row r="48" spans="4:5" hidden="1">
      <c r="D48" s="31" t="s">
        <v>32</v>
      </c>
      <c r="E48" s="34">
        <v>-79815043.799999997</v>
      </c>
    </row>
    <row r="49" spans="4:5" hidden="1">
      <c r="D49" s="31" t="s">
        <v>298</v>
      </c>
      <c r="E49" s="34">
        <v>-12481520.880000001</v>
      </c>
    </row>
    <row r="50" spans="4:5" hidden="1">
      <c r="D50" s="31" t="s">
        <v>86</v>
      </c>
      <c r="E50" s="34">
        <v>-5324926.42</v>
      </c>
    </row>
    <row r="51" spans="4:5" hidden="1">
      <c r="D51" s="31" t="s">
        <v>110</v>
      </c>
      <c r="E51" s="34">
        <v>-3900000</v>
      </c>
    </row>
    <row r="52" spans="4:5" hidden="1">
      <c r="D52" s="31" t="s">
        <v>242</v>
      </c>
      <c r="E52" s="34">
        <v>-592368</v>
      </c>
    </row>
    <row r="53" spans="4:5" hidden="1">
      <c r="D53" s="31" t="s">
        <v>240</v>
      </c>
      <c r="E53" s="34">
        <v>-792000</v>
      </c>
    </row>
    <row r="54" spans="4:5" hidden="1">
      <c r="D54" s="31" t="s">
        <v>38</v>
      </c>
      <c r="E54" s="34">
        <v>-1133801163.4400001</v>
      </c>
    </row>
    <row r="55" spans="4:5" hidden="1">
      <c r="D55" s="31" t="s">
        <v>108</v>
      </c>
      <c r="E55" s="34">
        <v>-5712000</v>
      </c>
    </row>
    <row r="56" spans="4:5" hidden="1">
      <c r="D56" s="31" t="s">
        <v>48</v>
      </c>
      <c r="E56" s="34">
        <v>-20877818.600000001</v>
      </c>
    </row>
    <row r="57" spans="4:5" hidden="1">
      <c r="D57" s="31" t="s">
        <v>138</v>
      </c>
      <c r="E57" s="34">
        <v>-54978448.590000004</v>
      </c>
    </row>
    <row r="58" spans="4:5" hidden="1">
      <c r="D58" s="31" t="s">
        <v>72</v>
      </c>
      <c r="E58" s="34">
        <v>-38781028</v>
      </c>
    </row>
    <row r="59" spans="4:5" hidden="1">
      <c r="D59" s="31" t="s">
        <v>228</v>
      </c>
      <c r="E59" s="34">
        <v>-7452260</v>
      </c>
    </row>
    <row r="60" spans="4:5" hidden="1">
      <c r="D60" s="31" t="s">
        <v>145</v>
      </c>
      <c r="E60" s="34">
        <v>-990794</v>
      </c>
    </row>
    <row r="61" spans="4:5" hidden="1">
      <c r="D61" s="31" t="s">
        <v>220</v>
      </c>
      <c r="E61" s="34">
        <v>-2720170.76</v>
      </c>
    </row>
    <row r="62" spans="4:5" hidden="1">
      <c r="D62" s="31" t="s">
        <v>124</v>
      </c>
      <c r="E62" s="34">
        <v>-3000000</v>
      </c>
    </row>
    <row r="63" spans="4:5" hidden="1">
      <c r="D63" s="31" t="s">
        <v>149</v>
      </c>
      <c r="E63" s="34">
        <v>-2174005.9500000002</v>
      </c>
    </row>
    <row r="64" spans="4:5" hidden="1">
      <c r="D64" s="31" t="s">
        <v>140</v>
      </c>
      <c r="E64" s="34">
        <v>-1990625</v>
      </c>
    </row>
    <row r="65" spans="4:8" hidden="1">
      <c r="D65" s="31" t="s">
        <v>212</v>
      </c>
      <c r="E65" s="34">
        <v>-149791270.51999998</v>
      </c>
    </row>
    <row r="66" spans="4:8" ht="13.5" hidden="1" thickBot="1">
      <c r="D66" s="32" t="s">
        <v>319</v>
      </c>
      <c r="E66" s="35">
        <v>-7669566866.7600002</v>
      </c>
    </row>
    <row r="68" spans="4:8">
      <c r="D68" s="17" t="s">
        <v>318</v>
      </c>
      <c r="E68" t="s">
        <v>320</v>
      </c>
      <c r="G68" s="44" t="s">
        <v>318</v>
      </c>
      <c r="H68" s="29" t="s">
        <v>320</v>
      </c>
    </row>
    <row r="69" spans="4:8">
      <c r="D69" t="s">
        <v>120</v>
      </c>
      <c r="E69" s="18">
        <v>-47115450.049999997</v>
      </c>
      <c r="G69" t="s">
        <v>120</v>
      </c>
      <c r="H69" s="18">
        <v>-47115450.049999997</v>
      </c>
    </row>
    <row r="70" spans="4:8">
      <c r="D70" t="s">
        <v>247</v>
      </c>
      <c r="E70" s="18">
        <v>-16095744</v>
      </c>
      <c r="G70" t="s">
        <v>247</v>
      </c>
      <c r="H70" s="18">
        <v>-16095744</v>
      </c>
    </row>
    <row r="71" spans="4:8">
      <c r="D71" t="s">
        <v>147</v>
      </c>
      <c r="E71" s="18">
        <v>-123500</v>
      </c>
      <c r="G71" t="s">
        <v>147</v>
      </c>
      <c r="H71" s="18">
        <v>-123500</v>
      </c>
    </row>
    <row r="72" spans="4:8">
      <c r="D72" t="s">
        <v>258</v>
      </c>
      <c r="E72" s="18">
        <v>-102442901.06</v>
      </c>
      <c r="G72" t="s">
        <v>258</v>
      </c>
      <c r="H72" s="18">
        <v>-102442901.06</v>
      </c>
    </row>
    <row r="73" spans="4:8">
      <c r="D73" t="s">
        <v>264</v>
      </c>
      <c r="E73" s="18">
        <v>-15213140.880000001</v>
      </c>
      <c r="G73" t="s">
        <v>264</v>
      </c>
      <c r="H73" s="18">
        <v>-15213140.880000001</v>
      </c>
    </row>
    <row r="74" spans="4:8">
      <c r="D74" t="s">
        <v>94</v>
      </c>
      <c r="E74" s="18">
        <v>-6799934</v>
      </c>
      <c r="G74" t="s">
        <v>94</v>
      </c>
      <c r="H74" s="18">
        <v>-6799934</v>
      </c>
    </row>
    <row r="75" spans="4:8">
      <c r="D75" t="s">
        <v>82</v>
      </c>
      <c r="E75" s="18">
        <v>-23961987</v>
      </c>
      <c r="G75" t="s">
        <v>82</v>
      </c>
      <c r="H75" s="18">
        <v>-23961987</v>
      </c>
    </row>
    <row r="76" spans="4:8">
      <c r="D76" t="s">
        <v>68</v>
      </c>
      <c r="E76" s="18">
        <v>-42006633.939999998</v>
      </c>
      <c r="G76" t="s">
        <v>68</v>
      </c>
      <c r="H76" s="18">
        <v>-42006633.939999998</v>
      </c>
    </row>
    <row r="77" spans="4:8">
      <c r="D77" t="s">
        <v>14</v>
      </c>
      <c r="E77" s="18">
        <v>-200541982.80000001</v>
      </c>
      <c r="G77" t="s">
        <v>14</v>
      </c>
      <c r="H77" s="18">
        <v>-200541982.80000001</v>
      </c>
    </row>
    <row r="78" spans="4:8">
      <c r="D78" t="s">
        <v>236</v>
      </c>
      <c r="E78" s="18">
        <v>-4802720</v>
      </c>
      <c r="G78" t="s">
        <v>236</v>
      </c>
      <c r="H78" s="18">
        <v>-4802720</v>
      </c>
    </row>
    <row r="79" spans="4:8">
      <c r="D79" t="s">
        <v>90</v>
      </c>
      <c r="E79" s="18">
        <v>-63146550</v>
      </c>
      <c r="G79" t="s">
        <v>90</v>
      </c>
      <c r="H79" s="18">
        <v>-63146550</v>
      </c>
    </row>
    <row r="80" spans="4:8">
      <c r="D80" t="s">
        <v>155</v>
      </c>
      <c r="E80" s="18">
        <v>-663509248</v>
      </c>
      <c r="G80" t="s">
        <v>155</v>
      </c>
      <c r="H80" s="18">
        <v>-663509248</v>
      </c>
    </row>
    <row r="81" spans="4:8">
      <c r="D81" t="s">
        <v>112</v>
      </c>
      <c r="E81" s="18">
        <v>-4284000</v>
      </c>
      <c r="G81" t="s">
        <v>112</v>
      </c>
      <c r="H81" s="18">
        <v>-4284000</v>
      </c>
    </row>
    <row r="82" spans="4:8">
      <c r="D82" t="s">
        <v>102</v>
      </c>
      <c r="E82" s="18">
        <v>-288394519.02999997</v>
      </c>
      <c r="G82" t="s">
        <v>102</v>
      </c>
      <c r="H82" s="18">
        <v>-288394519.02999997</v>
      </c>
    </row>
    <row r="83" spans="4:8">
      <c r="D83" t="s">
        <v>44</v>
      </c>
      <c r="E83" s="18">
        <v>-670139552.41999996</v>
      </c>
      <c r="G83" t="s">
        <v>44</v>
      </c>
      <c r="H83" s="18">
        <v>-670139552.41999996</v>
      </c>
    </row>
    <row r="84" spans="4:8">
      <c r="D84" t="s">
        <v>134</v>
      </c>
      <c r="E84" s="18">
        <v>174482.31</v>
      </c>
      <c r="G84" t="s">
        <v>134</v>
      </c>
      <c r="H84" s="18">
        <v>174482.31</v>
      </c>
    </row>
    <row r="85" spans="4:8">
      <c r="D85" t="s">
        <v>232</v>
      </c>
      <c r="E85" s="18">
        <v>-18267392</v>
      </c>
      <c r="G85" t="s">
        <v>232</v>
      </c>
      <c r="H85" s="18">
        <v>-18267392</v>
      </c>
    </row>
    <row r="86" spans="4:8">
      <c r="D86" t="s">
        <v>274</v>
      </c>
      <c r="E86" s="18">
        <v>46278</v>
      </c>
      <c r="G86" t="s">
        <v>274</v>
      </c>
      <c r="H86" s="18">
        <v>46278</v>
      </c>
    </row>
    <row r="87" spans="4:8">
      <c r="D87" t="s">
        <v>116</v>
      </c>
      <c r="E87" s="18">
        <v>-16518600</v>
      </c>
      <c r="G87" t="s">
        <v>116</v>
      </c>
      <c r="H87" s="18">
        <v>-16518600</v>
      </c>
    </row>
    <row r="88" spans="4:8">
      <c r="D88" t="s">
        <v>50</v>
      </c>
      <c r="E88" s="18">
        <v>-192782361.30000001</v>
      </c>
      <c r="G88" t="s">
        <v>50</v>
      </c>
      <c r="H88" s="18">
        <v>-192782361.30000001</v>
      </c>
    </row>
    <row r="89" spans="4:8">
      <c r="D89" t="s">
        <v>163</v>
      </c>
      <c r="E89" s="18">
        <v>-990287461.57000005</v>
      </c>
      <c r="G89" t="s">
        <v>163</v>
      </c>
      <c r="H89" s="18">
        <v>-990287461.57000005</v>
      </c>
    </row>
    <row r="90" spans="4:8">
      <c r="D90" t="s">
        <v>210</v>
      </c>
      <c r="E90" s="18">
        <v>-8044400</v>
      </c>
      <c r="G90" t="s">
        <v>210</v>
      </c>
      <c r="H90" s="18">
        <v>-8044400</v>
      </c>
    </row>
    <row r="91" spans="4:8">
      <c r="D91" t="s">
        <v>28</v>
      </c>
      <c r="E91" s="18">
        <v>-600672198.13999999</v>
      </c>
      <c r="G91" t="s">
        <v>28</v>
      </c>
      <c r="H91" s="18">
        <v>-600672198.13999999</v>
      </c>
    </row>
    <row r="92" spans="4:8">
      <c r="D92" t="s">
        <v>46</v>
      </c>
      <c r="E92" s="18">
        <v>-121717412.18000001</v>
      </c>
      <c r="G92" t="s">
        <v>46</v>
      </c>
      <c r="H92" s="18">
        <v>-121717412.18000001</v>
      </c>
    </row>
    <row r="93" spans="4:8">
      <c r="D93" t="s">
        <v>56</v>
      </c>
      <c r="E93" s="18">
        <v>-18320708</v>
      </c>
      <c r="G93" t="s">
        <v>56</v>
      </c>
      <c r="H93" s="18">
        <v>-18320708</v>
      </c>
    </row>
    <row r="94" spans="4:8">
      <c r="D94" t="s">
        <v>262</v>
      </c>
      <c r="E94" s="18">
        <v>-16424306.800000001</v>
      </c>
      <c r="G94" t="s">
        <v>262</v>
      </c>
      <c r="H94" s="18">
        <v>-16424306.800000001</v>
      </c>
    </row>
    <row r="95" spans="4:8">
      <c r="D95" t="s">
        <v>54</v>
      </c>
      <c r="E95" s="18">
        <v>-26772104</v>
      </c>
      <c r="G95" t="s">
        <v>54</v>
      </c>
      <c r="H95" s="18">
        <v>-26772104</v>
      </c>
    </row>
    <row r="96" spans="4:8">
      <c r="D96" t="s">
        <v>36</v>
      </c>
      <c r="E96" s="18">
        <v>-686954101.89999998</v>
      </c>
      <c r="G96" t="s">
        <v>36</v>
      </c>
      <c r="H96" s="18">
        <v>-686954101.89999998</v>
      </c>
    </row>
    <row r="97" spans="4:8">
      <c r="D97" t="s">
        <v>34</v>
      </c>
      <c r="E97" s="18">
        <v>-122781126.53000002</v>
      </c>
      <c r="G97" t="s">
        <v>34</v>
      </c>
      <c r="H97" s="18">
        <v>-122781126.53000002</v>
      </c>
    </row>
    <row r="98" spans="4:8">
      <c r="D98" t="s">
        <v>98</v>
      </c>
      <c r="E98" s="18">
        <v>-3037000</v>
      </c>
      <c r="G98" t="s">
        <v>98</v>
      </c>
      <c r="H98" s="18">
        <v>-3037000</v>
      </c>
    </row>
    <row r="99" spans="4:8">
      <c r="D99" t="s">
        <v>130</v>
      </c>
      <c r="E99" s="18">
        <v>-20400735</v>
      </c>
      <c r="G99" t="s">
        <v>130</v>
      </c>
      <c r="H99" s="18">
        <v>-20400735</v>
      </c>
    </row>
    <row r="100" spans="4:8">
      <c r="D100" t="s">
        <v>224</v>
      </c>
      <c r="E100" s="18">
        <v>-11176440</v>
      </c>
      <c r="G100" t="s">
        <v>224</v>
      </c>
      <c r="H100" s="18">
        <v>-11176440</v>
      </c>
    </row>
    <row r="101" spans="4:8">
      <c r="D101" t="s">
        <v>118</v>
      </c>
      <c r="E101" s="18">
        <v>-1944000</v>
      </c>
      <c r="G101" t="s">
        <v>118</v>
      </c>
      <c r="H101" s="18">
        <v>-1944000</v>
      </c>
    </row>
    <row r="102" spans="4:8">
      <c r="D102" t="s">
        <v>286</v>
      </c>
      <c r="E102" s="18">
        <v>22800</v>
      </c>
      <c r="G102" t="s">
        <v>286</v>
      </c>
      <c r="H102" s="18">
        <v>22800</v>
      </c>
    </row>
    <row r="103" spans="4:8">
      <c r="D103" t="s">
        <v>40</v>
      </c>
      <c r="E103" s="18">
        <v>-204383600</v>
      </c>
      <c r="G103" t="s">
        <v>40</v>
      </c>
      <c r="H103" s="18">
        <v>-204383600</v>
      </c>
    </row>
    <row r="104" spans="4:8">
      <c r="D104" t="s">
        <v>22</v>
      </c>
      <c r="E104" s="18">
        <v>-282311250</v>
      </c>
      <c r="G104" t="s">
        <v>22</v>
      </c>
      <c r="H104" s="18">
        <v>-282311250</v>
      </c>
    </row>
    <row r="105" spans="4:8">
      <c r="D105" t="s">
        <v>153</v>
      </c>
      <c r="E105" s="18">
        <v>-784085662</v>
      </c>
      <c r="G105" t="s">
        <v>153</v>
      </c>
      <c r="H105" s="18">
        <v>-784085662</v>
      </c>
    </row>
    <row r="106" spans="4:8">
      <c r="D106" t="s">
        <v>106</v>
      </c>
      <c r="E106" s="18">
        <v>-3600000</v>
      </c>
      <c r="G106" t="s">
        <v>106</v>
      </c>
      <c r="H106" s="18">
        <v>-3600000</v>
      </c>
    </row>
    <row r="107" spans="4:8">
      <c r="D107" t="s">
        <v>114</v>
      </c>
      <c r="E107" s="18">
        <v>-4915776</v>
      </c>
      <c r="G107" t="s">
        <v>114</v>
      </c>
      <c r="H107" s="18">
        <v>-4915776</v>
      </c>
    </row>
    <row r="108" spans="4:8">
      <c r="D108" t="s">
        <v>278</v>
      </c>
      <c r="E108" s="18">
        <v>3182</v>
      </c>
      <c r="G108" t="s">
        <v>278</v>
      </c>
      <c r="H108" s="18">
        <v>3182</v>
      </c>
    </row>
    <row r="109" spans="4:8">
      <c r="D109" t="s">
        <v>24</v>
      </c>
      <c r="E109" s="18">
        <v>-28026285</v>
      </c>
      <c r="G109" t="s">
        <v>24</v>
      </c>
      <c r="H109" s="18">
        <v>-28026285</v>
      </c>
    </row>
    <row r="110" spans="4:8">
      <c r="D110" t="s">
        <v>42</v>
      </c>
      <c r="E110" s="18">
        <v>-194520637.40000001</v>
      </c>
      <c r="G110" t="s">
        <v>42</v>
      </c>
      <c r="H110" s="18">
        <v>-194520637.40000001</v>
      </c>
    </row>
    <row r="111" spans="4:8">
      <c r="D111" t="s">
        <v>122</v>
      </c>
      <c r="E111" s="18">
        <v>-3304800</v>
      </c>
      <c r="G111" t="s">
        <v>122</v>
      </c>
      <c r="H111" s="18">
        <v>-3304800</v>
      </c>
    </row>
    <row r="112" spans="4:8">
      <c r="D112" t="s">
        <v>58</v>
      </c>
      <c r="E112" s="18">
        <v>-11126500</v>
      </c>
      <c r="G112" t="s">
        <v>58</v>
      </c>
      <c r="H112" s="18">
        <v>-11126500</v>
      </c>
    </row>
    <row r="113" spans="4:8">
      <c r="D113" t="s">
        <v>305</v>
      </c>
      <c r="E113" s="18">
        <v>-19794667</v>
      </c>
      <c r="G113" t="s">
        <v>305</v>
      </c>
      <c r="H113" s="18">
        <v>-19794667</v>
      </c>
    </row>
    <row r="114" spans="4:8">
      <c r="D114" t="s">
        <v>92</v>
      </c>
      <c r="E114" s="18">
        <v>-113873486.98999999</v>
      </c>
      <c r="G114" t="s">
        <v>92</v>
      </c>
      <c r="H114" s="18">
        <v>-113873486.98999999</v>
      </c>
    </row>
    <row r="115" spans="4:8">
      <c r="D115" t="s">
        <v>30</v>
      </c>
      <c r="E115" s="18">
        <v>-170765478.64000002</v>
      </c>
      <c r="G115" t="s">
        <v>30</v>
      </c>
      <c r="H115" s="18">
        <v>-170765478.64000002</v>
      </c>
    </row>
    <row r="116" spans="4:8">
      <c r="D116" t="s">
        <v>26</v>
      </c>
      <c r="E116" s="18">
        <v>-346394782.72000003</v>
      </c>
      <c r="G116" t="s">
        <v>26</v>
      </c>
      <c r="H116" s="18">
        <v>-346394782.72000003</v>
      </c>
    </row>
    <row r="117" spans="4:8">
      <c r="D117" t="s">
        <v>266</v>
      </c>
      <c r="E117" s="18">
        <v>-760000</v>
      </c>
      <c r="G117" t="s">
        <v>266</v>
      </c>
      <c r="H117" s="18">
        <v>-760000</v>
      </c>
    </row>
    <row r="118" spans="4:8">
      <c r="D118" t="s">
        <v>128</v>
      </c>
      <c r="E118" s="18">
        <v>-20400735</v>
      </c>
      <c r="G118" t="s">
        <v>128</v>
      </c>
      <c r="H118" s="18">
        <v>-20400735</v>
      </c>
    </row>
    <row r="119" spans="4:8">
      <c r="D119" t="s">
        <v>307</v>
      </c>
      <c r="E119" s="18">
        <v>-4000000</v>
      </c>
      <c r="G119" t="s">
        <v>307</v>
      </c>
      <c r="H119" s="18">
        <v>-4000000</v>
      </c>
    </row>
    <row r="120" spans="4:8">
      <c r="D120" t="s">
        <v>32</v>
      </c>
      <c r="E120" s="18">
        <v>-79815043.799999997</v>
      </c>
      <c r="G120" t="s">
        <v>32</v>
      </c>
      <c r="H120" s="18">
        <v>-79815043.799999997</v>
      </c>
    </row>
    <row r="121" spans="4:8">
      <c r="D121" t="s">
        <v>298</v>
      </c>
      <c r="E121" s="18">
        <v>-12481520.880000001</v>
      </c>
      <c r="G121" t="s">
        <v>298</v>
      </c>
      <c r="H121" s="18">
        <v>-12481520.880000001</v>
      </c>
    </row>
    <row r="122" spans="4:8">
      <c r="D122" t="s">
        <v>86</v>
      </c>
      <c r="E122" s="18">
        <v>-5324926.42</v>
      </c>
      <c r="G122" t="s">
        <v>86</v>
      </c>
      <c r="H122" s="18">
        <v>-5324926.42</v>
      </c>
    </row>
    <row r="123" spans="4:8">
      <c r="D123" t="s">
        <v>110</v>
      </c>
      <c r="E123" s="18">
        <v>-3900000</v>
      </c>
      <c r="G123" t="s">
        <v>110</v>
      </c>
      <c r="H123" s="18">
        <v>-3900000</v>
      </c>
    </row>
    <row r="124" spans="4:8">
      <c r="D124" t="s">
        <v>242</v>
      </c>
      <c r="E124" s="18">
        <v>-592368</v>
      </c>
      <c r="G124" t="s">
        <v>242</v>
      </c>
      <c r="H124" s="18">
        <v>-592368</v>
      </c>
    </row>
    <row r="125" spans="4:8">
      <c r="D125" t="s">
        <v>240</v>
      </c>
      <c r="E125" s="18">
        <v>-792000</v>
      </c>
      <c r="G125" t="s">
        <v>240</v>
      </c>
      <c r="H125" s="18">
        <v>-792000</v>
      </c>
    </row>
    <row r="126" spans="4:8">
      <c r="D126" t="s">
        <v>38</v>
      </c>
      <c r="E126" s="18">
        <v>-1137620706.4400001</v>
      </c>
      <c r="G126" t="s">
        <v>38</v>
      </c>
      <c r="H126" s="18">
        <v>-1137620706.4400001</v>
      </c>
    </row>
    <row r="127" spans="4:8">
      <c r="D127" t="s">
        <v>108</v>
      </c>
      <c r="E127" s="18">
        <v>-5712000</v>
      </c>
      <c r="G127" t="s">
        <v>108</v>
      </c>
      <c r="H127" s="18">
        <v>-5712000</v>
      </c>
    </row>
    <row r="128" spans="4:8">
      <c r="D128" t="s">
        <v>48</v>
      </c>
      <c r="E128" s="18">
        <v>-20877818.600000001</v>
      </c>
      <c r="G128" t="s">
        <v>48</v>
      </c>
      <c r="H128" s="18">
        <v>-20877818.600000001</v>
      </c>
    </row>
    <row r="129" spans="4:8">
      <c r="D129" t="s">
        <v>138</v>
      </c>
      <c r="E129" s="18">
        <v>-54978448.590000004</v>
      </c>
      <c r="G129" t="s">
        <v>138</v>
      </c>
      <c r="H129" s="18">
        <v>-54978448.590000004</v>
      </c>
    </row>
    <row r="130" spans="4:8">
      <c r="D130" t="s">
        <v>72</v>
      </c>
      <c r="E130" s="18">
        <v>-38781028</v>
      </c>
      <c r="G130" t="s">
        <v>72</v>
      </c>
      <c r="H130" s="18">
        <v>-38781028</v>
      </c>
    </row>
    <row r="131" spans="4:8">
      <c r="D131" t="s">
        <v>228</v>
      </c>
      <c r="E131" s="18">
        <v>-7452260</v>
      </c>
      <c r="G131" t="s">
        <v>228</v>
      </c>
      <c r="H131" s="18">
        <v>-7452260</v>
      </c>
    </row>
    <row r="132" spans="4:8">
      <c r="D132" t="s">
        <v>196</v>
      </c>
      <c r="E132" s="18">
        <v>-16807.5</v>
      </c>
      <c r="G132" t="s">
        <v>196</v>
      </c>
      <c r="H132" s="18">
        <v>-16807.5</v>
      </c>
    </row>
    <row r="133" spans="4:8">
      <c r="D133" t="s">
        <v>145</v>
      </c>
      <c r="E133" s="18">
        <v>-600811</v>
      </c>
      <c r="G133" t="s">
        <v>145</v>
      </c>
      <c r="H133" s="18">
        <v>-600811</v>
      </c>
    </row>
    <row r="134" spans="4:8">
      <c r="D134" t="s">
        <v>280</v>
      </c>
      <c r="E134" s="18">
        <v>24099</v>
      </c>
      <c r="G134" t="s">
        <v>280</v>
      </c>
      <c r="H134" s="18">
        <v>24099</v>
      </c>
    </row>
    <row r="135" spans="4:8">
      <c r="D135" t="s">
        <v>220</v>
      </c>
      <c r="E135" s="18">
        <v>-2720170.76</v>
      </c>
      <c r="G135" t="s">
        <v>220</v>
      </c>
      <c r="H135" s="18">
        <v>-2720170.76</v>
      </c>
    </row>
    <row r="136" spans="4:8">
      <c r="D136" t="s">
        <v>124</v>
      </c>
      <c r="E136" s="18">
        <v>-3000000</v>
      </c>
      <c r="G136" t="s">
        <v>124</v>
      </c>
      <c r="H136" s="18">
        <v>-3000000</v>
      </c>
    </row>
    <row r="137" spans="4:8">
      <c r="D137" t="s">
        <v>149</v>
      </c>
      <c r="E137" s="18">
        <v>-2174005.9500000002</v>
      </c>
      <c r="G137" t="s">
        <v>149</v>
      </c>
      <c r="H137" s="18">
        <v>-2174005.9500000002</v>
      </c>
    </row>
    <row r="138" spans="4:8">
      <c r="D138" t="s">
        <v>140</v>
      </c>
      <c r="E138" s="18">
        <v>-1990625</v>
      </c>
      <c r="G138" t="s">
        <v>140</v>
      </c>
      <c r="H138" s="18">
        <v>-1990625</v>
      </c>
    </row>
    <row r="139" spans="4:8">
      <c r="D139" t="s">
        <v>276</v>
      </c>
      <c r="E139" s="18">
        <v>43109</v>
      </c>
      <c r="G139" t="s">
        <v>276</v>
      </c>
      <c r="H139" s="18">
        <v>43109</v>
      </c>
    </row>
    <row r="140" spans="4:8">
      <c r="D140" t="s">
        <v>270</v>
      </c>
      <c r="E140" s="18">
        <v>-221085.08000000002</v>
      </c>
      <c r="G140" t="s">
        <v>270</v>
      </c>
      <c r="H140" s="18">
        <v>-221085.08000000002</v>
      </c>
    </row>
    <row r="141" spans="4:8">
      <c r="D141" t="s">
        <v>212</v>
      </c>
      <c r="E141" s="18">
        <v>-149791270.51999998</v>
      </c>
      <c r="G141" t="s">
        <v>212</v>
      </c>
      <c r="H141" s="18">
        <v>-149791270.51999998</v>
      </c>
    </row>
    <row r="142" spans="4:8">
      <c r="D142" t="s">
        <v>284</v>
      </c>
      <c r="E142" s="18">
        <v>37620</v>
      </c>
      <c r="G142" t="s">
        <v>284</v>
      </c>
      <c r="H142" s="18">
        <v>37620</v>
      </c>
    </row>
    <row r="143" spans="4:8">
      <c r="D143" t="s">
        <v>347</v>
      </c>
      <c r="E143" s="18">
        <v>-39647348141.050003</v>
      </c>
      <c r="G143" t="s">
        <v>347</v>
      </c>
      <c r="H143" s="18">
        <v>0</v>
      </c>
    </row>
    <row r="144" spans="4:8">
      <c r="D144" t="s">
        <v>319</v>
      </c>
      <c r="E144" s="18">
        <v>-48372781338.630005</v>
      </c>
      <c r="G144" s="36" t="s">
        <v>319</v>
      </c>
      <c r="H144" s="45">
        <f>SUM(H69:H143)</f>
        <v>-8725433197.5799999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230EE-77BF-4C38-98AE-00C77459D1F1}">
  <dimension ref="A1:P252"/>
  <sheetViews>
    <sheetView zoomScale="90" zoomScaleNormal="90" workbookViewId="0">
      <selection activeCell="H7" sqref="H7"/>
    </sheetView>
  </sheetViews>
  <sheetFormatPr baseColWidth="10" defaultColWidth="12" defaultRowHeight="10.5"/>
  <cols>
    <col min="1" max="1" width="15.5" style="49" bestFit="1" customWidth="1"/>
    <col min="2" max="2" width="2.69921875" style="49" bestFit="1" customWidth="1"/>
    <col min="3" max="3" width="14.796875" style="49" bestFit="1" customWidth="1"/>
    <col min="4" max="4" width="15" style="49" bestFit="1" customWidth="1"/>
    <col min="5" max="5" width="11.69921875" style="49" bestFit="1" customWidth="1"/>
    <col min="6" max="6" width="13.796875" style="49" customWidth="1"/>
    <col min="7" max="7" width="54.796875" style="49" bestFit="1" customWidth="1"/>
    <col min="8" max="8" width="54.296875" style="49" customWidth="1"/>
    <col min="9" max="10" width="8.69921875" style="49" bestFit="1" customWidth="1"/>
    <col min="11" max="11" width="8.796875" style="51" customWidth="1"/>
    <col min="12" max="12" width="4.796875" style="53" customWidth="1"/>
    <col min="13" max="13" width="13.796875" style="53" bestFit="1" customWidth="1"/>
    <col min="14" max="14" width="12" style="53"/>
    <col min="15" max="15" width="13.796875" style="53" bestFit="1" customWidth="1"/>
    <col min="16" max="16384" width="12" style="53"/>
  </cols>
  <sheetData>
    <row r="1" spans="1:15">
      <c r="A1" s="49" t="s">
        <v>654</v>
      </c>
      <c r="B1" s="49" t="s">
        <v>655</v>
      </c>
      <c r="C1" s="49" t="s">
        <v>656</v>
      </c>
      <c r="D1" s="49" t="s">
        <v>657</v>
      </c>
      <c r="E1" s="49" t="s">
        <v>658</v>
      </c>
      <c r="F1" s="49" t="s">
        <v>659</v>
      </c>
      <c r="G1" s="49" t="s">
        <v>661</v>
      </c>
      <c r="H1" s="49" t="s">
        <v>660</v>
      </c>
    </row>
    <row r="2" spans="1:15" ht="42">
      <c r="A2" s="54" t="s">
        <v>349</v>
      </c>
      <c r="B2" s="54" t="s">
        <v>350</v>
      </c>
      <c r="C2" s="54" t="s">
        <v>351</v>
      </c>
      <c r="D2" s="54" t="s">
        <v>352</v>
      </c>
      <c r="E2" s="54" t="s">
        <v>353</v>
      </c>
      <c r="F2" s="54" t="s">
        <v>354</v>
      </c>
      <c r="G2" s="54" t="s">
        <v>355</v>
      </c>
      <c r="H2" s="54" t="s">
        <v>356</v>
      </c>
      <c r="I2" s="54" t="s">
        <v>357</v>
      </c>
      <c r="J2" s="54" t="s">
        <v>358</v>
      </c>
      <c r="K2" s="55" t="s">
        <v>359</v>
      </c>
    </row>
    <row r="3" spans="1:15">
      <c r="A3" s="49" t="s">
        <v>360</v>
      </c>
      <c r="C3" s="49" t="s">
        <v>361</v>
      </c>
      <c r="D3" s="49" t="s">
        <v>362</v>
      </c>
      <c r="E3" s="49" t="s">
        <v>363</v>
      </c>
      <c r="F3" s="49" t="s">
        <v>364</v>
      </c>
      <c r="H3" s="49" t="s">
        <v>365</v>
      </c>
      <c r="I3" s="50" t="s">
        <v>366</v>
      </c>
      <c r="J3" s="50" t="s">
        <v>367</v>
      </c>
      <c r="K3" s="50" t="s">
        <v>368</v>
      </c>
    </row>
    <row r="4" spans="1:15">
      <c r="A4" s="49" t="s">
        <v>369</v>
      </c>
      <c r="C4" s="49" t="s">
        <v>370</v>
      </c>
      <c r="D4" s="49" t="s">
        <v>371</v>
      </c>
      <c r="E4" s="49" t="s">
        <v>372</v>
      </c>
      <c r="F4" s="49" t="s">
        <v>373</v>
      </c>
      <c r="H4" s="49" t="s">
        <v>374</v>
      </c>
      <c r="I4" s="49" t="s">
        <v>366</v>
      </c>
      <c r="J4" s="49" t="s">
        <v>367</v>
      </c>
      <c r="K4" s="50" t="s">
        <v>368</v>
      </c>
    </row>
    <row r="5" spans="1:15">
      <c r="A5" s="49" t="s">
        <v>375</v>
      </c>
      <c r="C5" s="49" t="s">
        <v>362</v>
      </c>
      <c r="D5" s="49" t="s">
        <v>361</v>
      </c>
      <c r="E5" s="49" t="s">
        <v>376</v>
      </c>
      <c r="F5" s="49" t="s">
        <v>377</v>
      </c>
      <c r="H5" s="49" t="s">
        <v>378</v>
      </c>
      <c r="I5" s="49" t="s">
        <v>366</v>
      </c>
      <c r="J5" s="49" t="s">
        <v>367</v>
      </c>
      <c r="K5" s="50" t="s">
        <v>368</v>
      </c>
    </row>
    <row r="6" spans="1:15">
      <c r="A6" s="49" t="s">
        <v>379</v>
      </c>
      <c r="C6" s="49" t="s">
        <v>380</v>
      </c>
      <c r="D6" s="49" t="s">
        <v>381</v>
      </c>
      <c r="E6" s="49" t="s">
        <v>382</v>
      </c>
      <c r="F6" s="49" t="s">
        <v>383</v>
      </c>
      <c r="H6" s="49" t="s">
        <v>384</v>
      </c>
      <c r="I6" s="49" t="s">
        <v>366</v>
      </c>
      <c r="J6" s="49" t="s">
        <v>385</v>
      </c>
      <c r="K6" s="50" t="s">
        <v>368</v>
      </c>
    </row>
    <row r="7" spans="1:15">
      <c r="A7" s="49" t="s">
        <v>386</v>
      </c>
      <c r="C7" s="49" t="s">
        <v>387</v>
      </c>
      <c r="D7" s="49" t="s">
        <v>388</v>
      </c>
      <c r="E7" s="49" t="s">
        <v>389</v>
      </c>
      <c r="F7" s="49" t="s">
        <v>390</v>
      </c>
      <c r="H7" s="49" t="s">
        <v>391</v>
      </c>
      <c r="I7" s="49" t="s">
        <v>366</v>
      </c>
      <c r="J7" s="49" t="s">
        <v>367</v>
      </c>
      <c r="K7" s="50" t="s">
        <v>368</v>
      </c>
    </row>
    <row r="8" spans="1:15">
      <c r="A8" s="49" t="s">
        <v>392</v>
      </c>
      <c r="C8" s="49" t="s">
        <v>387</v>
      </c>
      <c r="D8" s="49" t="s">
        <v>393</v>
      </c>
      <c r="E8" s="49" t="s">
        <v>394</v>
      </c>
      <c r="F8" s="49" t="s">
        <v>395</v>
      </c>
      <c r="H8" s="49" t="s">
        <v>396</v>
      </c>
      <c r="I8" s="49" t="s">
        <v>366</v>
      </c>
      <c r="J8" s="49" t="s">
        <v>367</v>
      </c>
      <c r="K8" s="50" t="s">
        <v>368</v>
      </c>
    </row>
    <row r="9" spans="1:15">
      <c r="A9" s="49" t="s">
        <v>397</v>
      </c>
      <c r="C9" s="49" t="s">
        <v>381</v>
      </c>
      <c r="D9" s="49" t="s">
        <v>398</v>
      </c>
      <c r="E9" s="49" t="s">
        <v>389</v>
      </c>
      <c r="F9" s="49" t="s">
        <v>399</v>
      </c>
      <c r="H9" s="49" t="s">
        <v>400</v>
      </c>
      <c r="I9" s="49" t="s">
        <v>366</v>
      </c>
      <c r="J9" s="49" t="s">
        <v>385</v>
      </c>
      <c r="K9" s="50" t="s">
        <v>368</v>
      </c>
    </row>
    <row r="10" spans="1:15">
      <c r="A10" s="49" t="s">
        <v>401</v>
      </c>
      <c r="C10" s="49" t="s">
        <v>402</v>
      </c>
      <c r="D10" s="49" t="s">
        <v>403</v>
      </c>
      <c r="E10" s="49" t="s">
        <v>404</v>
      </c>
      <c r="F10" s="49" t="s">
        <v>405</v>
      </c>
      <c r="H10" s="49" t="s">
        <v>406</v>
      </c>
      <c r="I10" s="49" t="s">
        <v>366</v>
      </c>
      <c r="J10" s="49" t="s">
        <v>385</v>
      </c>
      <c r="K10" s="50" t="s">
        <v>368</v>
      </c>
    </row>
    <row r="11" spans="1:15">
      <c r="A11" s="49" t="s">
        <v>407</v>
      </c>
      <c r="C11" s="49" t="s">
        <v>380</v>
      </c>
      <c r="D11" s="49" t="s">
        <v>381</v>
      </c>
      <c r="E11" s="49" t="s">
        <v>363</v>
      </c>
      <c r="F11" s="49" t="s">
        <v>405</v>
      </c>
      <c r="H11" s="49" t="s">
        <v>408</v>
      </c>
      <c r="I11" s="49" t="s">
        <v>366</v>
      </c>
      <c r="J11" s="49" t="s">
        <v>385</v>
      </c>
      <c r="K11" s="50" t="s">
        <v>368</v>
      </c>
    </row>
    <row r="12" spans="1:15">
      <c r="A12" s="49" t="s">
        <v>360</v>
      </c>
      <c r="C12" s="49" t="s">
        <v>361</v>
      </c>
      <c r="D12" s="49" t="s">
        <v>362</v>
      </c>
      <c r="E12" s="49" t="s">
        <v>363</v>
      </c>
      <c r="F12" s="49" t="s">
        <v>364</v>
      </c>
      <c r="H12" s="49" t="s">
        <v>365</v>
      </c>
      <c r="I12" s="49" t="s">
        <v>366</v>
      </c>
      <c r="J12" s="49" t="s">
        <v>367</v>
      </c>
      <c r="K12" s="50" t="s">
        <v>368</v>
      </c>
    </row>
    <row r="13" spans="1:15">
      <c r="A13" s="49" t="s">
        <v>360</v>
      </c>
      <c r="C13" s="49" t="s">
        <v>361</v>
      </c>
      <c r="D13" s="49" t="s">
        <v>362</v>
      </c>
      <c r="E13" s="49" t="s">
        <v>363</v>
      </c>
      <c r="F13" s="49" t="s">
        <v>364</v>
      </c>
      <c r="H13" s="49" t="s">
        <v>365</v>
      </c>
      <c r="I13" s="49" t="s">
        <v>366</v>
      </c>
      <c r="J13" s="49" t="s">
        <v>367</v>
      </c>
      <c r="K13" s="50" t="s">
        <v>368</v>
      </c>
    </row>
    <row r="14" spans="1:15">
      <c r="A14" s="49" t="s">
        <v>369</v>
      </c>
      <c r="C14" s="49" t="s">
        <v>370</v>
      </c>
      <c r="D14" s="49" t="s">
        <v>371</v>
      </c>
      <c r="E14" s="49" t="s">
        <v>372</v>
      </c>
      <c r="F14" s="49" t="s">
        <v>373</v>
      </c>
      <c r="H14" s="49" t="s">
        <v>374</v>
      </c>
      <c r="I14" s="49" t="s">
        <v>366</v>
      </c>
      <c r="J14" s="49" t="s">
        <v>367</v>
      </c>
      <c r="K14" s="50" t="s">
        <v>368</v>
      </c>
      <c r="O14" s="56"/>
    </row>
    <row r="15" spans="1:15">
      <c r="A15" s="49" t="s">
        <v>409</v>
      </c>
      <c r="C15" s="49" t="s">
        <v>410</v>
      </c>
      <c r="D15" s="49" t="s">
        <v>411</v>
      </c>
      <c r="E15" s="49" t="s">
        <v>412</v>
      </c>
      <c r="F15" s="49" t="s">
        <v>373</v>
      </c>
      <c r="H15" s="49" t="s">
        <v>413</v>
      </c>
      <c r="I15" s="49" t="s">
        <v>366</v>
      </c>
      <c r="J15" s="49" t="s">
        <v>367</v>
      </c>
      <c r="K15" s="50" t="s">
        <v>368</v>
      </c>
    </row>
    <row r="16" spans="1:15">
      <c r="A16" s="49" t="s">
        <v>414</v>
      </c>
      <c r="C16" s="49" t="s">
        <v>415</v>
      </c>
      <c r="D16" s="49" t="s">
        <v>416</v>
      </c>
      <c r="E16" s="49" t="s">
        <v>417</v>
      </c>
      <c r="F16" s="49" t="s">
        <v>418</v>
      </c>
      <c r="H16" s="49" t="s">
        <v>419</v>
      </c>
      <c r="I16" s="49" t="s">
        <v>366</v>
      </c>
      <c r="J16" s="49" t="s">
        <v>385</v>
      </c>
      <c r="K16" s="50" t="s">
        <v>368</v>
      </c>
      <c r="O16" s="56"/>
    </row>
    <row r="17" spans="1:13">
      <c r="A17" s="49" t="s">
        <v>420</v>
      </c>
      <c r="C17" s="49" t="s">
        <v>421</v>
      </c>
      <c r="D17" s="49" t="s">
        <v>361</v>
      </c>
      <c r="E17" s="49" t="s">
        <v>422</v>
      </c>
      <c r="F17" s="49" t="s">
        <v>423</v>
      </c>
      <c r="H17" s="49" t="s">
        <v>424</v>
      </c>
      <c r="I17" s="49" t="s">
        <v>425</v>
      </c>
      <c r="J17" s="49" t="s">
        <v>367</v>
      </c>
      <c r="K17" s="50" t="s">
        <v>368</v>
      </c>
    </row>
    <row r="18" spans="1:13">
      <c r="A18" s="49" t="s">
        <v>420</v>
      </c>
      <c r="C18" s="49" t="s">
        <v>421</v>
      </c>
      <c r="D18" s="49" t="s">
        <v>361</v>
      </c>
      <c r="E18" s="49" t="s">
        <v>422</v>
      </c>
      <c r="F18" s="49" t="s">
        <v>423</v>
      </c>
      <c r="H18" s="49" t="s">
        <v>424</v>
      </c>
      <c r="I18" s="49" t="s">
        <v>425</v>
      </c>
      <c r="J18" s="49" t="s">
        <v>367</v>
      </c>
      <c r="K18" s="50" t="s">
        <v>368</v>
      </c>
      <c r="M18" s="56"/>
    </row>
    <row r="19" spans="1:13">
      <c r="A19" s="49" t="s">
        <v>426</v>
      </c>
      <c r="C19" s="49" t="s">
        <v>427</v>
      </c>
      <c r="D19" s="49" t="s">
        <v>428</v>
      </c>
      <c r="E19" s="49" t="s">
        <v>429</v>
      </c>
      <c r="F19" s="49" t="s">
        <v>430</v>
      </c>
      <c r="H19" s="49" t="s">
        <v>431</v>
      </c>
      <c r="I19" s="49" t="s">
        <v>425</v>
      </c>
      <c r="J19" s="49" t="s">
        <v>367</v>
      </c>
      <c r="K19" s="50" t="s">
        <v>368</v>
      </c>
    </row>
    <row r="20" spans="1:13">
      <c r="A20" s="49" t="s">
        <v>432</v>
      </c>
      <c r="C20" s="49" t="s">
        <v>373</v>
      </c>
      <c r="D20" s="49" t="s">
        <v>373</v>
      </c>
      <c r="E20" s="49" t="s">
        <v>373</v>
      </c>
      <c r="F20" s="49" t="s">
        <v>373</v>
      </c>
      <c r="G20" s="49" t="s">
        <v>433</v>
      </c>
      <c r="H20" s="49" t="s">
        <v>431</v>
      </c>
      <c r="I20" s="49" t="s">
        <v>425</v>
      </c>
      <c r="J20" s="49" t="s">
        <v>367</v>
      </c>
      <c r="K20" s="50" t="s">
        <v>368</v>
      </c>
    </row>
    <row r="21" spans="1:13">
      <c r="A21" s="49" t="s">
        <v>434</v>
      </c>
      <c r="C21" s="49" t="s">
        <v>373</v>
      </c>
      <c r="D21" s="49" t="s">
        <v>373</v>
      </c>
      <c r="E21" s="49" t="s">
        <v>373</v>
      </c>
      <c r="F21" s="49" t="s">
        <v>373</v>
      </c>
      <c r="G21" s="49" t="s">
        <v>435</v>
      </c>
      <c r="H21" s="49" t="s">
        <v>436</v>
      </c>
      <c r="I21" s="49" t="s">
        <v>425</v>
      </c>
      <c r="J21" s="49" t="s">
        <v>367</v>
      </c>
      <c r="K21" s="50" t="s">
        <v>368</v>
      </c>
    </row>
    <row r="22" spans="1:13">
      <c r="A22" s="49" t="s">
        <v>437</v>
      </c>
      <c r="C22" s="49" t="s">
        <v>373</v>
      </c>
      <c r="D22" s="49" t="s">
        <v>373</v>
      </c>
      <c r="E22" s="49" t="s">
        <v>373</v>
      </c>
      <c r="F22" s="49" t="s">
        <v>373</v>
      </c>
      <c r="G22" s="49" t="s">
        <v>438</v>
      </c>
      <c r="H22" s="49" t="s">
        <v>439</v>
      </c>
      <c r="I22" s="49" t="s">
        <v>440</v>
      </c>
      <c r="J22" s="49" t="s">
        <v>367</v>
      </c>
      <c r="K22" s="50" t="s">
        <v>368</v>
      </c>
    </row>
    <row r="23" spans="1:13">
      <c r="A23" s="49" t="s">
        <v>441</v>
      </c>
      <c r="C23" s="49" t="s">
        <v>373</v>
      </c>
      <c r="D23" s="49" t="s">
        <v>373</v>
      </c>
      <c r="E23" s="49" t="s">
        <v>373</v>
      </c>
      <c r="F23" s="49" t="s">
        <v>373</v>
      </c>
      <c r="G23" s="49" t="s">
        <v>442</v>
      </c>
      <c r="H23" s="49" t="s">
        <v>443</v>
      </c>
      <c r="I23" s="49" t="s">
        <v>366</v>
      </c>
      <c r="J23" s="49" t="s">
        <v>367</v>
      </c>
      <c r="K23" s="50" t="s">
        <v>368</v>
      </c>
    </row>
    <row r="24" spans="1:13">
      <c r="A24" s="49" t="s">
        <v>444</v>
      </c>
      <c r="C24" s="49" t="s">
        <v>373</v>
      </c>
      <c r="D24" s="49" t="s">
        <v>373</v>
      </c>
      <c r="E24" s="49" t="s">
        <v>373</v>
      </c>
      <c r="F24" s="49" t="s">
        <v>373</v>
      </c>
      <c r="G24" s="49" t="s">
        <v>445</v>
      </c>
      <c r="H24" s="49" t="s">
        <v>446</v>
      </c>
      <c r="I24" s="49" t="s">
        <v>366</v>
      </c>
      <c r="J24" s="49" t="s">
        <v>447</v>
      </c>
      <c r="K24" s="50" t="s">
        <v>368</v>
      </c>
    </row>
    <row r="25" spans="1:13">
      <c r="A25" s="49" t="s">
        <v>448</v>
      </c>
      <c r="C25" s="49" t="s">
        <v>373</v>
      </c>
      <c r="D25" s="49" t="s">
        <v>373</v>
      </c>
      <c r="E25" s="49" t="s">
        <v>373</v>
      </c>
      <c r="F25" s="49" t="s">
        <v>373</v>
      </c>
      <c r="G25" s="49" t="s">
        <v>449</v>
      </c>
      <c r="H25" s="49" t="s">
        <v>450</v>
      </c>
      <c r="I25" s="49" t="s">
        <v>440</v>
      </c>
      <c r="J25" s="49" t="s">
        <v>367</v>
      </c>
      <c r="K25" s="50" t="s">
        <v>368</v>
      </c>
    </row>
    <row r="26" spans="1:13">
      <c r="A26" s="49" t="s">
        <v>451</v>
      </c>
      <c r="C26" s="49" t="s">
        <v>373</v>
      </c>
      <c r="D26" s="49" t="s">
        <v>373</v>
      </c>
      <c r="E26" s="49" t="s">
        <v>373</v>
      </c>
      <c r="F26" s="49" t="s">
        <v>373</v>
      </c>
      <c r="G26" s="49" t="s">
        <v>452</v>
      </c>
      <c r="H26" s="49" t="s">
        <v>453</v>
      </c>
      <c r="I26" s="49" t="s">
        <v>366</v>
      </c>
      <c r="J26" s="49" t="s">
        <v>454</v>
      </c>
      <c r="K26" s="50" t="s">
        <v>368</v>
      </c>
    </row>
    <row r="27" spans="1:13">
      <c r="A27" s="49" t="s">
        <v>455</v>
      </c>
      <c r="C27" s="49" t="s">
        <v>370</v>
      </c>
      <c r="D27" s="49" t="s">
        <v>456</v>
      </c>
      <c r="E27" s="49" t="s">
        <v>457</v>
      </c>
      <c r="F27" s="49" t="s">
        <v>373</v>
      </c>
      <c r="H27" s="49" t="s">
        <v>458</v>
      </c>
      <c r="I27" s="49" t="s">
        <v>366</v>
      </c>
      <c r="J27" s="49" t="s">
        <v>367</v>
      </c>
      <c r="K27" s="50" t="s">
        <v>368</v>
      </c>
    </row>
    <row r="28" spans="1:13">
      <c r="A28" s="49" t="s">
        <v>459</v>
      </c>
      <c r="C28" s="49" t="s">
        <v>460</v>
      </c>
      <c r="D28" s="49" t="s">
        <v>461</v>
      </c>
      <c r="E28" s="49" t="s">
        <v>404</v>
      </c>
      <c r="F28" s="49" t="s">
        <v>462</v>
      </c>
      <c r="H28" s="49" t="s">
        <v>463</v>
      </c>
      <c r="I28" s="49" t="s">
        <v>366</v>
      </c>
      <c r="J28" s="49" t="s">
        <v>464</v>
      </c>
      <c r="K28" s="50" t="s">
        <v>368</v>
      </c>
    </row>
    <row r="29" spans="1:13">
      <c r="A29" s="49" t="s">
        <v>465</v>
      </c>
      <c r="C29" s="49" t="s">
        <v>466</v>
      </c>
      <c r="D29" s="49" t="s">
        <v>380</v>
      </c>
      <c r="E29" s="49" t="s">
        <v>467</v>
      </c>
      <c r="F29" s="49" t="s">
        <v>373</v>
      </c>
      <c r="H29" s="49" t="s">
        <v>468</v>
      </c>
      <c r="I29" s="49" t="s">
        <v>366</v>
      </c>
      <c r="J29" s="49" t="s">
        <v>385</v>
      </c>
      <c r="K29" s="50" t="s">
        <v>368</v>
      </c>
    </row>
    <row r="30" spans="1:13">
      <c r="A30" s="49" t="s">
        <v>469</v>
      </c>
      <c r="C30" s="49" t="s">
        <v>370</v>
      </c>
      <c r="D30" s="49" t="s">
        <v>456</v>
      </c>
      <c r="E30" s="49" t="s">
        <v>470</v>
      </c>
      <c r="F30" s="49" t="s">
        <v>373</v>
      </c>
      <c r="H30" s="49" t="s">
        <v>471</v>
      </c>
      <c r="I30" s="49" t="s">
        <v>425</v>
      </c>
      <c r="J30" s="49" t="s">
        <v>367</v>
      </c>
      <c r="K30" s="50" t="s">
        <v>368</v>
      </c>
    </row>
    <row r="31" spans="1:13">
      <c r="A31" s="49" t="s">
        <v>472</v>
      </c>
      <c r="C31" s="49" t="s">
        <v>373</v>
      </c>
      <c r="D31" s="49" t="s">
        <v>373</v>
      </c>
      <c r="E31" s="49" t="s">
        <v>373</v>
      </c>
      <c r="F31" s="49" t="s">
        <v>373</v>
      </c>
      <c r="G31" s="49" t="s">
        <v>322</v>
      </c>
      <c r="H31" s="49" t="s">
        <v>473</v>
      </c>
      <c r="I31" s="49" t="s">
        <v>366</v>
      </c>
      <c r="J31" s="49" t="s">
        <v>367</v>
      </c>
      <c r="K31" s="50" t="s">
        <v>368</v>
      </c>
    </row>
    <row r="32" spans="1:13">
      <c r="A32" s="49" t="s">
        <v>474</v>
      </c>
      <c r="C32" s="49" t="s">
        <v>475</v>
      </c>
      <c r="D32" s="49" t="s">
        <v>476</v>
      </c>
      <c r="E32" s="49" t="s">
        <v>477</v>
      </c>
      <c r="F32" s="49" t="s">
        <v>478</v>
      </c>
      <c r="H32" s="49" t="s">
        <v>479</v>
      </c>
      <c r="I32" s="49" t="s">
        <v>366</v>
      </c>
      <c r="J32" s="49" t="s">
        <v>367</v>
      </c>
      <c r="K32" s="50" t="s">
        <v>368</v>
      </c>
    </row>
    <row r="33" spans="1:14">
      <c r="A33" s="49" t="s">
        <v>480</v>
      </c>
      <c r="C33" s="49" t="s">
        <v>481</v>
      </c>
      <c r="D33" s="49" t="s">
        <v>482</v>
      </c>
      <c r="E33" s="49" t="s">
        <v>422</v>
      </c>
      <c r="F33" s="49" t="s">
        <v>483</v>
      </c>
      <c r="H33" s="49" t="s">
        <v>484</v>
      </c>
      <c r="I33" s="49" t="s">
        <v>366</v>
      </c>
      <c r="J33" s="49" t="s">
        <v>367</v>
      </c>
      <c r="K33" s="50" t="s">
        <v>368</v>
      </c>
    </row>
    <row r="34" spans="1:14">
      <c r="A34" s="49" t="s">
        <v>392</v>
      </c>
      <c r="C34" s="49" t="s">
        <v>387</v>
      </c>
      <c r="D34" s="49" t="s">
        <v>393</v>
      </c>
      <c r="E34" s="49" t="s">
        <v>394</v>
      </c>
      <c r="F34" s="49" t="s">
        <v>395</v>
      </c>
      <c r="H34" s="49" t="s">
        <v>396</v>
      </c>
      <c r="I34" s="49" t="s">
        <v>366</v>
      </c>
      <c r="J34" s="49" t="s">
        <v>367</v>
      </c>
      <c r="K34" s="50" t="s">
        <v>368</v>
      </c>
    </row>
    <row r="35" spans="1:14">
      <c r="A35" s="49" t="s">
        <v>397</v>
      </c>
      <c r="C35" s="49" t="s">
        <v>381</v>
      </c>
      <c r="D35" s="49" t="s">
        <v>398</v>
      </c>
      <c r="E35" s="49" t="s">
        <v>389</v>
      </c>
      <c r="F35" s="49" t="s">
        <v>399</v>
      </c>
      <c r="H35" s="49" t="s">
        <v>400</v>
      </c>
      <c r="I35" s="49" t="s">
        <v>366</v>
      </c>
      <c r="J35" s="49" t="s">
        <v>385</v>
      </c>
      <c r="K35" s="50" t="s">
        <v>368</v>
      </c>
    </row>
    <row r="36" spans="1:14">
      <c r="A36" s="49" t="s">
        <v>485</v>
      </c>
      <c r="C36" s="49" t="s">
        <v>486</v>
      </c>
      <c r="D36" s="49" t="s">
        <v>487</v>
      </c>
      <c r="E36" s="49" t="s">
        <v>404</v>
      </c>
      <c r="F36" s="49" t="s">
        <v>488</v>
      </c>
      <c r="H36" s="49" t="s">
        <v>489</v>
      </c>
      <c r="I36" s="49" t="s">
        <v>425</v>
      </c>
      <c r="J36" s="49" t="s">
        <v>367</v>
      </c>
      <c r="K36" s="50" t="s">
        <v>368</v>
      </c>
    </row>
    <row r="37" spans="1:14">
      <c r="A37" s="49" t="s">
        <v>401</v>
      </c>
      <c r="C37" s="49" t="s">
        <v>402</v>
      </c>
      <c r="D37" s="49" t="s">
        <v>403</v>
      </c>
      <c r="E37" s="49" t="s">
        <v>404</v>
      </c>
      <c r="F37" s="49" t="s">
        <v>405</v>
      </c>
      <c r="H37" s="49" t="s">
        <v>406</v>
      </c>
      <c r="I37" s="49" t="s">
        <v>366</v>
      </c>
      <c r="J37" s="49" t="s">
        <v>385</v>
      </c>
      <c r="K37" s="50" t="s">
        <v>368</v>
      </c>
    </row>
    <row r="38" spans="1:14">
      <c r="A38" s="49" t="s">
        <v>407</v>
      </c>
      <c r="C38" s="49" t="s">
        <v>380</v>
      </c>
      <c r="D38" s="49" t="s">
        <v>381</v>
      </c>
      <c r="E38" s="49" t="s">
        <v>363</v>
      </c>
      <c r="F38" s="49" t="s">
        <v>405</v>
      </c>
      <c r="H38" s="49" t="s">
        <v>408</v>
      </c>
      <c r="I38" s="49" t="s">
        <v>366</v>
      </c>
      <c r="J38" s="49" t="s">
        <v>385</v>
      </c>
      <c r="K38" s="50" t="s">
        <v>368</v>
      </c>
    </row>
    <row r="39" spans="1:14">
      <c r="A39" s="49" t="s">
        <v>360</v>
      </c>
      <c r="C39" s="49" t="s">
        <v>361</v>
      </c>
      <c r="D39" s="49" t="s">
        <v>362</v>
      </c>
      <c r="E39" s="49" t="s">
        <v>363</v>
      </c>
      <c r="F39" s="49" t="s">
        <v>364</v>
      </c>
      <c r="H39" s="49" t="s">
        <v>365</v>
      </c>
      <c r="I39" s="49" t="s">
        <v>366</v>
      </c>
      <c r="J39" s="49" t="s">
        <v>367</v>
      </c>
      <c r="K39" s="50" t="s">
        <v>368</v>
      </c>
    </row>
    <row r="40" spans="1:14">
      <c r="A40" s="49" t="s">
        <v>490</v>
      </c>
      <c r="C40" s="49" t="s">
        <v>491</v>
      </c>
      <c r="D40" s="49" t="s">
        <v>411</v>
      </c>
      <c r="E40" s="49" t="s">
        <v>492</v>
      </c>
      <c r="F40" s="49" t="s">
        <v>373</v>
      </c>
      <c r="H40" s="49" t="s">
        <v>493</v>
      </c>
      <c r="I40" s="49" t="s">
        <v>366</v>
      </c>
      <c r="J40" s="49" t="s">
        <v>367</v>
      </c>
      <c r="K40" s="50" t="s">
        <v>368</v>
      </c>
    </row>
    <row r="41" spans="1:14">
      <c r="A41" s="49" t="s">
        <v>494</v>
      </c>
      <c r="C41" s="49" t="s">
        <v>495</v>
      </c>
      <c r="D41" s="49" t="s">
        <v>496</v>
      </c>
      <c r="E41" s="49" t="s">
        <v>429</v>
      </c>
      <c r="F41" s="49" t="s">
        <v>478</v>
      </c>
      <c r="H41" s="49" t="s">
        <v>497</v>
      </c>
      <c r="I41" s="49" t="s">
        <v>366</v>
      </c>
      <c r="J41" s="49" t="s">
        <v>367</v>
      </c>
      <c r="K41" s="50" t="s">
        <v>368</v>
      </c>
    </row>
    <row r="42" spans="1:14">
      <c r="A42" s="49" t="s">
        <v>498</v>
      </c>
      <c r="C42" s="49" t="s">
        <v>499</v>
      </c>
      <c r="D42" s="49" t="s">
        <v>496</v>
      </c>
      <c r="E42" s="49" t="s">
        <v>500</v>
      </c>
      <c r="F42" s="49" t="s">
        <v>501</v>
      </c>
      <c r="H42" s="49" t="s">
        <v>502</v>
      </c>
      <c r="I42" s="49" t="s">
        <v>366</v>
      </c>
      <c r="J42" s="49" t="s">
        <v>367</v>
      </c>
      <c r="K42" s="50" t="s">
        <v>368</v>
      </c>
    </row>
    <row r="43" spans="1:14">
      <c r="A43" s="49" t="s">
        <v>369</v>
      </c>
      <c r="C43" s="49" t="s">
        <v>370</v>
      </c>
      <c r="D43" s="49" t="s">
        <v>371</v>
      </c>
      <c r="E43" s="49" t="s">
        <v>372</v>
      </c>
      <c r="F43" s="49" t="s">
        <v>373</v>
      </c>
      <c r="H43" s="49" t="s">
        <v>374</v>
      </c>
      <c r="I43" s="49" t="s">
        <v>366</v>
      </c>
      <c r="J43" s="49" t="s">
        <v>367</v>
      </c>
      <c r="K43" s="50" t="s">
        <v>368</v>
      </c>
      <c r="M43" s="53">
        <f>-[2]BceTercero!J345-[2]BceTercero!J435-[2]BceTercero!J540-[2]BceTercero!J597</f>
        <v>106130910</v>
      </c>
      <c r="N43" s="56" t="e">
        <f>+#REF!-M43</f>
        <v>#REF!</v>
      </c>
    </row>
    <row r="44" spans="1:14">
      <c r="A44" s="49" t="s">
        <v>503</v>
      </c>
      <c r="C44" s="49" t="s">
        <v>387</v>
      </c>
      <c r="D44" s="49" t="s">
        <v>504</v>
      </c>
      <c r="E44" s="49" t="s">
        <v>429</v>
      </c>
      <c r="F44" s="49" t="s">
        <v>467</v>
      </c>
      <c r="H44" s="49" t="s">
        <v>505</v>
      </c>
      <c r="I44" s="49" t="s">
        <v>440</v>
      </c>
      <c r="J44" s="49" t="s">
        <v>367</v>
      </c>
      <c r="K44" s="50" t="s">
        <v>368</v>
      </c>
    </row>
    <row r="45" spans="1:14">
      <c r="A45" s="49" t="s">
        <v>409</v>
      </c>
      <c r="C45" s="49" t="s">
        <v>410</v>
      </c>
      <c r="D45" s="49" t="s">
        <v>411</v>
      </c>
      <c r="E45" s="49" t="s">
        <v>412</v>
      </c>
      <c r="F45" s="49" t="s">
        <v>373</v>
      </c>
      <c r="H45" s="49" t="s">
        <v>413</v>
      </c>
      <c r="I45" s="49" t="s">
        <v>366</v>
      </c>
      <c r="J45" s="49" t="s">
        <v>367</v>
      </c>
      <c r="K45" s="50" t="s">
        <v>368</v>
      </c>
    </row>
    <row r="46" spans="1:14">
      <c r="A46" s="49" t="s">
        <v>506</v>
      </c>
      <c r="C46" s="49" t="s">
        <v>507</v>
      </c>
      <c r="D46" s="49" t="s">
        <v>370</v>
      </c>
      <c r="E46" s="49" t="s">
        <v>422</v>
      </c>
      <c r="F46" s="49" t="s">
        <v>508</v>
      </c>
      <c r="H46" s="49" t="s">
        <v>509</v>
      </c>
      <c r="I46" s="49" t="s">
        <v>366</v>
      </c>
      <c r="J46" s="49" t="s">
        <v>464</v>
      </c>
      <c r="K46" s="50" t="s">
        <v>368</v>
      </c>
    </row>
    <row r="47" spans="1:14">
      <c r="A47" s="49" t="s">
        <v>420</v>
      </c>
      <c r="C47" s="49" t="s">
        <v>421</v>
      </c>
      <c r="D47" s="49" t="s">
        <v>361</v>
      </c>
      <c r="E47" s="49" t="s">
        <v>422</v>
      </c>
      <c r="F47" s="49" t="s">
        <v>423</v>
      </c>
      <c r="H47" s="49" t="s">
        <v>424</v>
      </c>
      <c r="I47" s="49" t="s">
        <v>425</v>
      </c>
      <c r="J47" s="49" t="s">
        <v>367</v>
      </c>
      <c r="K47" s="50" t="s">
        <v>368</v>
      </c>
    </row>
    <row r="48" spans="1:14">
      <c r="A48" s="49" t="s">
        <v>426</v>
      </c>
      <c r="C48" s="49" t="s">
        <v>427</v>
      </c>
      <c r="D48" s="49" t="s">
        <v>428</v>
      </c>
      <c r="E48" s="49" t="s">
        <v>429</v>
      </c>
      <c r="F48" s="49" t="s">
        <v>430</v>
      </c>
      <c r="H48" s="49" t="s">
        <v>431</v>
      </c>
      <c r="I48" s="49" t="s">
        <v>425</v>
      </c>
      <c r="J48" s="49" t="s">
        <v>367</v>
      </c>
      <c r="K48" s="50" t="s">
        <v>368</v>
      </c>
    </row>
    <row r="49" spans="1:11">
      <c r="A49" s="49" t="s">
        <v>510</v>
      </c>
      <c r="C49" s="49" t="s">
        <v>511</v>
      </c>
      <c r="D49" s="49" t="s">
        <v>501</v>
      </c>
      <c r="E49" s="49" t="s">
        <v>512</v>
      </c>
      <c r="F49" s="49" t="s">
        <v>513</v>
      </c>
      <c r="H49" s="49" t="s">
        <v>514</v>
      </c>
      <c r="I49" s="49" t="s">
        <v>425</v>
      </c>
      <c r="J49" s="49" t="s">
        <v>367</v>
      </c>
      <c r="K49" s="50" t="s">
        <v>368</v>
      </c>
    </row>
    <row r="50" spans="1:11">
      <c r="A50" s="49" t="s">
        <v>515</v>
      </c>
      <c r="C50" s="49" t="s">
        <v>516</v>
      </c>
      <c r="D50" s="49" t="s">
        <v>387</v>
      </c>
      <c r="E50" s="49" t="s">
        <v>417</v>
      </c>
      <c r="F50" s="49" t="s">
        <v>517</v>
      </c>
      <c r="H50" s="49" t="s">
        <v>518</v>
      </c>
      <c r="I50" s="49" t="s">
        <v>366</v>
      </c>
      <c r="J50" s="49" t="s">
        <v>367</v>
      </c>
      <c r="K50" s="50" t="s">
        <v>368</v>
      </c>
    </row>
    <row r="51" spans="1:11">
      <c r="A51" s="49" t="s">
        <v>519</v>
      </c>
      <c r="C51" s="49" t="s">
        <v>373</v>
      </c>
      <c r="D51" s="49" t="s">
        <v>373</v>
      </c>
      <c r="E51" s="49" t="s">
        <v>373</v>
      </c>
      <c r="F51" s="49" t="s">
        <v>373</v>
      </c>
      <c r="G51" s="49" t="s">
        <v>520</v>
      </c>
      <c r="H51" s="49" t="s">
        <v>521</v>
      </c>
      <c r="I51" s="49" t="s">
        <v>366</v>
      </c>
      <c r="J51" s="49" t="s">
        <v>367</v>
      </c>
      <c r="K51" s="50" t="s">
        <v>368</v>
      </c>
    </row>
    <row r="52" spans="1:11">
      <c r="A52" s="49" t="s">
        <v>522</v>
      </c>
      <c r="C52" s="49" t="s">
        <v>373</v>
      </c>
      <c r="D52" s="49" t="s">
        <v>373</v>
      </c>
      <c r="E52" s="49" t="s">
        <v>373</v>
      </c>
      <c r="F52" s="49" t="s">
        <v>373</v>
      </c>
      <c r="G52" s="49" t="s">
        <v>321</v>
      </c>
      <c r="H52" s="49" t="s">
        <v>523</v>
      </c>
      <c r="I52" s="49" t="s">
        <v>366</v>
      </c>
      <c r="J52" s="49" t="s">
        <v>367</v>
      </c>
      <c r="K52" s="50" t="s">
        <v>368</v>
      </c>
    </row>
    <row r="53" spans="1:11">
      <c r="A53" s="49" t="s">
        <v>524</v>
      </c>
      <c r="C53" s="49" t="s">
        <v>373</v>
      </c>
      <c r="D53" s="49" t="s">
        <v>373</v>
      </c>
      <c r="E53" s="49" t="s">
        <v>373</v>
      </c>
      <c r="F53" s="49" t="s">
        <v>373</v>
      </c>
      <c r="G53" s="49" t="s">
        <v>525</v>
      </c>
      <c r="H53" s="49" t="s">
        <v>526</v>
      </c>
      <c r="I53" s="49" t="s">
        <v>425</v>
      </c>
      <c r="J53" s="49" t="s">
        <v>367</v>
      </c>
      <c r="K53" s="50" t="s">
        <v>368</v>
      </c>
    </row>
    <row r="54" spans="1:11">
      <c r="A54" s="49" t="s">
        <v>527</v>
      </c>
      <c r="C54" s="49" t="s">
        <v>373</v>
      </c>
      <c r="D54" s="49" t="s">
        <v>373</v>
      </c>
      <c r="E54" s="49" t="s">
        <v>373</v>
      </c>
      <c r="F54" s="49" t="s">
        <v>373</v>
      </c>
      <c r="G54" s="49" t="s">
        <v>528</v>
      </c>
      <c r="H54" s="49" t="s">
        <v>529</v>
      </c>
      <c r="I54" s="49" t="s">
        <v>366</v>
      </c>
      <c r="J54" s="49" t="s">
        <v>367</v>
      </c>
      <c r="K54" s="50" t="s">
        <v>368</v>
      </c>
    </row>
    <row r="55" spans="1:11">
      <c r="A55" s="49" t="s">
        <v>432</v>
      </c>
      <c r="C55" s="49" t="s">
        <v>373</v>
      </c>
      <c r="D55" s="49" t="s">
        <v>373</v>
      </c>
      <c r="E55" s="49" t="s">
        <v>373</v>
      </c>
      <c r="F55" s="49" t="s">
        <v>373</v>
      </c>
      <c r="G55" s="49" t="s">
        <v>433</v>
      </c>
      <c r="H55" s="49" t="s">
        <v>431</v>
      </c>
      <c r="I55" s="49" t="s">
        <v>425</v>
      </c>
      <c r="J55" s="49" t="s">
        <v>367</v>
      </c>
      <c r="K55" s="50" t="s">
        <v>368</v>
      </c>
    </row>
    <row r="56" spans="1:11">
      <c r="A56" s="49" t="s">
        <v>434</v>
      </c>
      <c r="C56" s="49" t="s">
        <v>373</v>
      </c>
      <c r="D56" s="49" t="s">
        <v>373</v>
      </c>
      <c r="E56" s="49" t="s">
        <v>373</v>
      </c>
      <c r="F56" s="49" t="s">
        <v>373</v>
      </c>
      <c r="G56" s="49" t="s">
        <v>435</v>
      </c>
      <c r="H56" s="49" t="s">
        <v>436</v>
      </c>
      <c r="I56" s="49" t="s">
        <v>425</v>
      </c>
      <c r="J56" s="49" t="s">
        <v>367</v>
      </c>
      <c r="K56" s="50" t="s">
        <v>368</v>
      </c>
    </row>
    <row r="57" spans="1:11">
      <c r="A57" s="49" t="s">
        <v>530</v>
      </c>
      <c r="C57" s="49" t="s">
        <v>373</v>
      </c>
      <c r="D57" s="49" t="s">
        <v>373</v>
      </c>
      <c r="E57" s="49" t="s">
        <v>373</v>
      </c>
      <c r="F57" s="49" t="s">
        <v>373</v>
      </c>
      <c r="G57" s="49" t="s">
        <v>531</v>
      </c>
      <c r="H57" s="49" t="s">
        <v>532</v>
      </c>
      <c r="I57" s="49" t="s">
        <v>425</v>
      </c>
      <c r="J57" s="49" t="s">
        <v>367</v>
      </c>
      <c r="K57" s="50" t="s">
        <v>368</v>
      </c>
    </row>
    <row r="58" spans="1:11">
      <c r="A58" s="49" t="s">
        <v>437</v>
      </c>
      <c r="C58" s="49" t="s">
        <v>373</v>
      </c>
      <c r="D58" s="49" t="s">
        <v>373</v>
      </c>
      <c r="E58" s="49" t="s">
        <v>373</v>
      </c>
      <c r="F58" s="49" t="s">
        <v>373</v>
      </c>
      <c r="G58" s="49" t="s">
        <v>438</v>
      </c>
      <c r="H58" s="49" t="s">
        <v>439</v>
      </c>
      <c r="I58" s="49" t="s">
        <v>440</v>
      </c>
      <c r="J58" s="49" t="s">
        <v>367</v>
      </c>
      <c r="K58" s="50" t="s">
        <v>368</v>
      </c>
    </row>
    <row r="59" spans="1:11">
      <c r="A59" s="49" t="s">
        <v>441</v>
      </c>
      <c r="C59" s="49" t="s">
        <v>373</v>
      </c>
      <c r="D59" s="49" t="s">
        <v>373</v>
      </c>
      <c r="E59" s="49" t="s">
        <v>373</v>
      </c>
      <c r="F59" s="49" t="s">
        <v>373</v>
      </c>
      <c r="G59" s="49" t="s">
        <v>442</v>
      </c>
      <c r="H59" s="49" t="s">
        <v>443</v>
      </c>
      <c r="I59" s="49" t="s">
        <v>366</v>
      </c>
      <c r="J59" s="49" t="s">
        <v>367</v>
      </c>
      <c r="K59" s="50" t="s">
        <v>368</v>
      </c>
    </row>
    <row r="60" spans="1:11">
      <c r="A60" s="49" t="s">
        <v>533</v>
      </c>
      <c r="C60" s="49" t="s">
        <v>373</v>
      </c>
      <c r="D60" s="49" t="s">
        <v>373</v>
      </c>
      <c r="E60" s="49" t="s">
        <v>373</v>
      </c>
      <c r="F60" s="49" t="s">
        <v>373</v>
      </c>
      <c r="G60" s="49" t="s">
        <v>534</v>
      </c>
      <c r="H60" s="49" t="s">
        <v>535</v>
      </c>
      <c r="I60" s="49" t="s">
        <v>366</v>
      </c>
      <c r="J60" s="49" t="s">
        <v>367</v>
      </c>
      <c r="K60" s="50" t="s">
        <v>368</v>
      </c>
    </row>
    <row r="61" spans="1:11">
      <c r="A61" s="49" t="s">
        <v>444</v>
      </c>
      <c r="C61" s="49" t="s">
        <v>373</v>
      </c>
      <c r="D61" s="49" t="s">
        <v>373</v>
      </c>
      <c r="E61" s="49" t="s">
        <v>373</v>
      </c>
      <c r="F61" s="49" t="s">
        <v>373</v>
      </c>
      <c r="G61" s="49" t="s">
        <v>445</v>
      </c>
      <c r="H61" s="49" t="s">
        <v>446</v>
      </c>
      <c r="I61" s="49" t="s">
        <v>366</v>
      </c>
      <c r="J61" s="49" t="s">
        <v>447</v>
      </c>
      <c r="K61" s="50" t="s">
        <v>368</v>
      </c>
    </row>
    <row r="62" spans="1:11">
      <c r="A62" s="49" t="s">
        <v>536</v>
      </c>
      <c r="C62" s="49" t="s">
        <v>373</v>
      </c>
      <c r="D62" s="49" t="s">
        <v>373</v>
      </c>
      <c r="E62" s="49" t="s">
        <v>373</v>
      </c>
      <c r="F62" s="49" t="s">
        <v>373</v>
      </c>
      <c r="G62" s="49" t="s">
        <v>537</v>
      </c>
      <c r="H62" s="49" t="s">
        <v>538</v>
      </c>
      <c r="I62" s="49" t="s">
        <v>425</v>
      </c>
      <c r="J62" s="49" t="s">
        <v>367</v>
      </c>
      <c r="K62" s="50" t="s">
        <v>368</v>
      </c>
    </row>
    <row r="63" spans="1:11">
      <c r="A63" s="49" t="s">
        <v>539</v>
      </c>
      <c r="C63" s="49" t="s">
        <v>373</v>
      </c>
      <c r="D63" s="49" t="s">
        <v>373</v>
      </c>
      <c r="E63" s="49" t="s">
        <v>373</v>
      </c>
      <c r="F63" s="49" t="s">
        <v>373</v>
      </c>
      <c r="G63" s="49" t="s">
        <v>540</v>
      </c>
      <c r="H63" s="49" t="s">
        <v>541</v>
      </c>
      <c r="I63" s="49" t="s">
        <v>366</v>
      </c>
      <c r="J63" s="49" t="s">
        <v>367</v>
      </c>
      <c r="K63" s="50" t="s">
        <v>368</v>
      </c>
    </row>
    <row r="64" spans="1:11">
      <c r="A64" s="49" t="s">
        <v>542</v>
      </c>
      <c r="C64" s="49" t="s">
        <v>373</v>
      </c>
      <c r="D64" s="49" t="s">
        <v>373</v>
      </c>
      <c r="E64" s="49" t="s">
        <v>373</v>
      </c>
      <c r="F64" s="49" t="s">
        <v>373</v>
      </c>
      <c r="G64" s="49" t="s">
        <v>543</v>
      </c>
      <c r="H64" s="49" t="s">
        <v>544</v>
      </c>
      <c r="I64" s="49" t="s">
        <v>366</v>
      </c>
      <c r="J64" s="49" t="s">
        <v>367</v>
      </c>
      <c r="K64" s="50" t="s">
        <v>368</v>
      </c>
    </row>
    <row r="65" spans="1:11">
      <c r="A65" s="49" t="s">
        <v>545</v>
      </c>
      <c r="C65" s="49" t="s">
        <v>373</v>
      </c>
      <c r="D65" s="49" t="s">
        <v>373</v>
      </c>
      <c r="E65" s="49" t="s">
        <v>373</v>
      </c>
      <c r="F65" s="49" t="s">
        <v>373</v>
      </c>
      <c r="G65" s="49" t="s">
        <v>546</v>
      </c>
      <c r="H65" s="49" t="s">
        <v>547</v>
      </c>
      <c r="I65" s="49" t="s">
        <v>366</v>
      </c>
      <c r="J65" s="49" t="s">
        <v>367</v>
      </c>
      <c r="K65" s="50" t="s">
        <v>368</v>
      </c>
    </row>
    <row r="66" spans="1:11">
      <c r="A66" s="49" t="s">
        <v>548</v>
      </c>
      <c r="C66" s="49" t="s">
        <v>373</v>
      </c>
      <c r="D66" s="49" t="s">
        <v>373</v>
      </c>
      <c r="E66" s="49" t="s">
        <v>373</v>
      </c>
      <c r="F66" s="49" t="s">
        <v>373</v>
      </c>
      <c r="G66" s="49" t="s">
        <v>549</v>
      </c>
      <c r="H66" s="49" t="s">
        <v>550</v>
      </c>
      <c r="I66" s="49" t="s">
        <v>366</v>
      </c>
      <c r="J66" s="49" t="s">
        <v>367</v>
      </c>
      <c r="K66" s="50" t="s">
        <v>368</v>
      </c>
    </row>
    <row r="67" spans="1:11">
      <c r="A67" s="49" t="s">
        <v>551</v>
      </c>
      <c r="C67" s="49" t="s">
        <v>373</v>
      </c>
      <c r="D67" s="49" t="s">
        <v>373</v>
      </c>
      <c r="E67" s="49" t="s">
        <v>373</v>
      </c>
      <c r="F67" s="49" t="s">
        <v>373</v>
      </c>
      <c r="G67" s="49" t="s">
        <v>552</v>
      </c>
      <c r="H67" s="49" t="s">
        <v>553</v>
      </c>
      <c r="I67" s="49" t="s">
        <v>366</v>
      </c>
      <c r="J67" s="49" t="s">
        <v>464</v>
      </c>
      <c r="K67" s="50" t="s">
        <v>368</v>
      </c>
    </row>
    <row r="68" spans="1:11">
      <c r="A68" s="49" t="s">
        <v>554</v>
      </c>
      <c r="C68" s="49" t="s">
        <v>373</v>
      </c>
      <c r="D68" s="49" t="s">
        <v>373</v>
      </c>
      <c r="E68" s="49" t="s">
        <v>373</v>
      </c>
      <c r="F68" s="49" t="s">
        <v>373</v>
      </c>
      <c r="G68" s="49" t="s">
        <v>555</v>
      </c>
      <c r="H68" s="49" t="s">
        <v>556</v>
      </c>
      <c r="I68" s="49" t="s">
        <v>425</v>
      </c>
      <c r="J68" s="49" t="s">
        <v>367</v>
      </c>
      <c r="K68" s="50" t="s">
        <v>368</v>
      </c>
    </row>
    <row r="69" spans="1:11">
      <c r="A69" s="49" t="s">
        <v>557</v>
      </c>
      <c r="C69" s="49" t="s">
        <v>558</v>
      </c>
      <c r="D69" s="49" t="s">
        <v>559</v>
      </c>
      <c r="E69" s="49" t="s">
        <v>560</v>
      </c>
      <c r="F69" s="49" t="s">
        <v>404</v>
      </c>
      <c r="H69" s="49" t="s">
        <v>561</v>
      </c>
      <c r="I69" s="49" t="s">
        <v>366</v>
      </c>
      <c r="J69" s="49" t="s">
        <v>367</v>
      </c>
      <c r="K69" s="50" t="s">
        <v>368</v>
      </c>
    </row>
    <row r="70" spans="1:11">
      <c r="A70" s="49" t="s">
        <v>562</v>
      </c>
      <c r="C70" s="49" t="s">
        <v>373</v>
      </c>
      <c r="D70" s="49" t="s">
        <v>373</v>
      </c>
      <c r="E70" s="49" t="s">
        <v>373</v>
      </c>
      <c r="F70" s="49" t="s">
        <v>373</v>
      </c>
      <c r="G70" s="49" t="s">
        <v>563</v>
      </c>
      <c r="I70" s="49" t="s">
        <v>373</v>
      </c>
      <c r="J70" s="49" t="s">
        <v>373</v>
      </c>
      <c r="K70" s="50" t="s">
        <v>564</v>
      </c>
    </row>
    <row r="71" spans="1:11">
      <c r="A71" s="49" t="s">
        <v>407</v>
      </c>
      <c r="C71" s="49" t="s">
        <v>380</v>
      </c>
      <c r="D71" s="49" t="s">
        <v>381</v>
      </c>
      <c r="E71" s="49" t="s">
        <v>363</v>
      </c>
      <c r="F71" s="49" t="s">
        <v>405</v>
      </c>
      <c r="H71" s="49" t="s">
        <v>408</v>
      </c>
      <c r="I71" s="49" t="s">
        <v>366</v>
      </c>
      <c r="J71" s="49" t="s">
        <v>385</v>
      </c>
      <c r="K71" s="50" t="s">
        <v>368</v>
      </c>
    </row>
    <row r="72" spans="1:11">
      <c r="A72" s="49" t="s">
        <v>414</v>
      </c>
      <c r="C72" s="49" t="s">
        <v>415</v>
      </c>
      <c r="D72" s="49" t="s">
        <v>416</v>
      </c>
      <c r="E72" s="49" t="s">
        <v>417</v>
      </c>
      <c r="F72" s="49" t="s">
        <v>418</v>
      </c>
      <c r="H72" s="49" t="s">
        <v>419</v>
      </c>
      <c r="I72" s="49" t="s">
        <v>366</v>
      </c>
      <c r="J72" s="49" t="s">
        <v>385</v>
      </c>
      <c r="K72" s="50" t="s">
        <v>368</v>
      </c>
    </row>
    <row r="73" spans="1:11">
      <c r="A73" s="49" t="s">
        <v>565</v>
      </c>
      <c r="C73" s="49" t="s">
        <v>402</v>
      </c>
      <c r="D73" s="49" t="s">
        <v>566</v>
      </c>
      <c r="E73" s="49" t="s">
        <v>567</v>
      </c>
      <c r="F73" s="49" t="s">
        <v>568</v>
      </c>
      <c r="H73" s="49" t="s">
        <v>569</v>
      </c>
      <c r="I73" s="49" t="s">
        <v>366</v>
      </c>
      <c r="J73" s="49" t="s">
        <v>464</v>
      </c>
      <c r="K73" s="50" t="s">
        <v>368</v>
      </c>
    </row>
    <row r="74" spans="1:11">
      <c r="A74" s="49" t="s">
        <v>407</v>
      </c>
      <c r="C74" s="49" t="s">
        <v>380</v>
      </c>
      <c r="D74" s="49" t="s">
        <v>381</v>
      </c>
      <c r="E74" s="49" t="s">
        <v>363</v>
      </c>
      <c r="F74" s="49" t="s">
        <v>405</v>
      </c>
      <c r="H74" s="49" t="s">
        <v>408</v>
      </c>
      <c r="I74" s="49" t="s">
        <v>366</v>
      </c>
      <c r="J74" s="49" t="s">
        <v>385</v>
      </c>
      <c r="K74" s="50" t="s">
        <v>368</v>
      </c>
    </row>
    <row r="75" spans="1:11">
      <c r="A75" s="49" t="s">
        <v>565</v>
      </c>
      <c r="C75" s="49" t="s">
        <v>402</v>
      </c>
      <c r="D75" s="49" t="s">
        <v>566</v>
      </c>
      <c r="E75" s="49" t="s">
        <v>567</v>
      </c>
      <c r="F75" s="49" t="s">
        <v>568</v>
      </c>
      <c r="H75" s="49" t="s">
        <v>569</v>
      </c>
      <c r="I75" s="49" t="s">
        <v>366</v>
      </c>
      <c r="J75" s="49" t="s">
        <v>464</v>
      </c>
      <c r="K75" s="50" t="s">
        <v>368</v>
      </c>
    </row>
    <row r="76" spans="1:11">
      <c r="A76" s="49" t="s">
        <v>570</v>
      </c>
      <c r="B76" s="49">
        <v>2</v>
      </c>
      <c r="C76" s="53"/>
      <c r="G76" s="49" t="s">
        <v>210</v>
      </c>
      <c r="H76" s="49" t="s">
        <v>571</v>
      </c>
      <c r="I76" s="49" t="s">
        <v>366</v>
      </c>
      <c r="J76" s="49" t="s">
        <v>367</v>
      </c>
      <c r="K76" s="50" t="s">
        <v>368</v>
      </c>
    </row>
    <row r="77" spans="1:11">
      <c r="A77" s="49" t="s">
        <v>572</v>
      </c>
      <c r="B77" s="49">
        <v>2</v>
      </c>
      <c r="C77" s="53"/>
      <c r="G77" s="49" t="s">
        <v>573</v>
      </c>
      <c r="H77" s="49" t="s">
        <v>574</v>
      </c>
      <c r="I77" s="49" t="s">
        <v>425</v>
      </c>
      <c r="J77" s="49" t="s">
        <v>367</v>
      </c>
      <c r="K77" s="50" t="s">
        <v>368</v>
      </c>
    </row>
    <row r="78" spans="1:11">
      <c r="A78" s="49" t="s">
        <v>575</v>
      </c>
      <c r="B78" s="49">
        <v>5</v>
      </c>
      <c r="C78" s="53"/>
      <c r="G78" s="49" t="s">
        <v>220</v>
      </c>
      <c r="H78" s="49" t="s">
        <v>576</v>
      </c>
      <c r="I78" s="49" t="s">
        <v>366</v>
      </c>
      <c r="J78" s="49" t="s">
        <v>367</v>
      </c>
      <c r="K78" s="50" t="s">
        <v>368</v>
      </c>
    </row>
    <row r="79" spans="1:11">
      <c r="A79" s="49" t="s">
        <v>577</v>
      </c>
      <c r="B79" s="53">
        <v>2</v>
      </c>
      <c r="C79" s="53"/>
      <c r="D79" s="53"/>
      <c r="E79" s="53"/>
      <c r="F79" s="53"/>
      <c r="G79" s="53" t="s">
        <v>224</v>
      </c>
      <c r="H79" s="49" t="s">
        <v>578</v>
      </c>
      <c r="I79" s="49" t="s">
        <v>366</v>
      </c>
      <c r="J79" s="49" t="s">
        <v>367</v>
      </c>
      <c r="K79" s="50" t="s">
        <v>368</v>
      </c>
    </row>
    <row r="80" spans="1:11">
      <c r="A80" s="49" t="s">
        <v>579</v>
      </c>
      <c r="B80" s="53">
        <v>1</v>
      </c>
      <c r="C80" s="53"/>
      <c r="D80" s="53"/>
      <c r="E80" s="53"/>
      <c r="F80" s="53"/>
      <c r="G80" s="53" t="s">
        <v>228</v>
      </c>
      <c r="H80" s="49" t="s">
        <v>580</v>
      </c>
      <c r="I80" s="49" t="s">
        <v>366</v>
      </c>
      <c r="J80" s="49" t="s">
        <v>367</v>
      </c>
      <c r="K80" s="50" t="s">
        <v>368</v>
      </c>
    </row>
    <row r="81" spans="1:11">
      <c r="A81" s="49" t="s">
        <v>581</v>
      </c>
      <c r="B81" s="53">
        <v>9</v>
      </c>
      <c r="C81" s="53"/>
      <c r="D81" s="53"/>
      <c r="E81" s="53"/>
      <c r="F81" s="53"/>
      <c r="G81" s="53" t="s">
        <v>232</v>
      </c>
      <c r="H81" s="49" t="s">
        <v>582</v>
      </c>
      <c r="I81" s="49" t="s">
        <v>366</v>
      </c>
      <c r="J81" s="49" t="s">
        <v>367</v>
      </c>
      <c r="K81" s="50" t="s">
        <v>368</v>
      </c>
    </row>
    <row r="82" spans="1:11">
      <c r="A82" s="49" t="s">
        <v>583</v>
      </c>
      <c r="B82" s="53">
        <v>7</v>
      </c>
      <c r="C82" s="53"/>
      <c r="D82" s="53"/>
      <c r="E82" s="53"/>
      <c r="F82" s="53"/>
      <c r="G82" s="53" t="s">
        <v>584</v>
      </c>
      <c r="H82" s="49" t="s">
        <v>585</v>
      </c>
      <c r="I82" s="49" t="s">
        <v>425</v>
      </c>
      <c r="J82" s="49" t="s">
        <v>367</v>
      </c>
      <c r="K82" s="50" t="s">
        <v>368</v>
      </c>
    </row>
    <row r="83" spans="1:11">
      <c r="A83" s="49" t="s">
        <v>586</v>
      </c>
      <c r="B83" s="53">
        <v>0</v>
      </c>
      <c r="C83" s="53"/>
      <c r="D83" s="53"/>
      <c r="E83" s="53"/>
      <c r="F83" s="53"/>
      <c r="G83" s="53" t="s">
        <v>240</v>
      </c>
      <c r="H83" s="49" t="s">
        <v>587</v>
      </c>
      <c r="I83" s="49" t="s">
        <v>366</v>
      </c>
      <c r="J83" s="49" t="s">
        <v>367</v>
      </c>
      <c r="K83" s="50" t="s">
        <v>368</v>
      </c>
    </row>
    <row r="84" spans="1:11">
      <c r="A84" s="49" t="s">
        <v>588</v>
      </c>
      <c r="B84" s="53">
        <v>8</v>
      </c>
      <c r="C84" s="53"/>
      <c r="D84" s="53"/>
      <c r="E84" s="53"/>
      <c r="F84" s="53"/>
      <c r="G84" s="53" t="s">
        <v>242</v>
      </c>
      <c r="H84" s="49" t="s">
        <v>589</v>
      </c>
      <c r="I84" s="49" t="s">
        <v>425</v>
      </c>
      <c r="J84" s="49" t="s">
        <v>367</v>
      </c>
      <c r="K84" s="50" t="s">
        <v>368</v>
      </c>
    </row>
    <row r="85" spans="1:11">
      <c r="A85" s="49" t="s">
        <v>590</v>
      </c>
      <c r="B85" s="53">
        <v>7</v>
      </c>
      <c r="C85" s="53"/>
      <c r="D85" s="53"/>
      <c r="E85" s="53"/>
      <c r="F85" s="53"/>
      <c r="G85" s="53" t="s">
        <v>591</v>
      </c>
      <c r="H85" s="49" t="s">
        <v>592</v>
      </c>
      <c r="I85" s="49" t="s">
        <v>366</v>
      </c>
      <c r="J85" s="49" t="s">
        <v>367</v>
      </c>
      <c r="K85" s="50" t="s">
        <v>368</v>
      </c>
    </row>
    <row r="86" spans="1:11">
      <c r="A86" s="49" t="s">
        <v>593</v>
      </c>
      <c r="B86" s="53">
        <v>2</v>
      </c>
      <c r="C86" s="53"/>
      <c r="D86" s="53"/>
      <c r="E86" s="53"/>
      <c r="F86" s="53"/>
      <c r="G86" s="53" t="s">
        <v>594</v>
      </c>
      <c r="H86" s="49" t="s">
        <v>595</v>
      </c>
      <c r="I86" s="49" t="s">
        <v>425</v>
      </c>
      <c r="J86" s="49" t="s">
        <v>367</v>
      </c>
      <c r="K86" s="50" t="s">
        <v>368</v>
      </c>
    </row>
    <row r="87" spans="1:11">
      <c r="A87" s="49" t="s">
        <v>596</v>
      </c>
      <c r="B87" s="53">
        <v>6</v>
      </c>
      <c r="C87" s="53"/>
      <c r="D87" s="53"/>
      <c r="E87" s="53"/>
      <c r="F87" s="53"/>
      <c r="G87" s="53" t="s">
        <v>597</v>
      </c>
      <c r="H87" s="49" t="s">
        <v>598</v>
      </c>
      <c r="I87" s="49" t="s">
        <v>425</v>
      </c>
      <c r="J87" s="49" t="s">
        <v>367</v>
      </c>
      <c r="K87" s="50" t="s">
        <v>368</v>
      </c>
    </row>
    <row r="88" spans="1:11">
      <c r="A88" s="49" t="s">
        <v>599</v>
      </c>
      <c r="B88" s="53"/>
      <c r="C88" s="53" t="s">
        <v>600</v>
      </c>
      <c r="D88" s="53" t="s">
        <v>601</v>
      </c>
      <c r="E88" s="53" t="s">
        <v>602</v>
      </c>
      <c r="F88" s="53" t="s">
        <v>399</v>
      </c>
      <c r="G88" s="53"/>
      <c r="H88" s="49" t="s">
        <v>603</v>
      </c>
      <c r="I88" s="49" t="s">
        <v>425</v>
      </c>
      <c r="J88" s="49" t="s">
        <v>367</v>
      </c>
      <c r="K88" s="50" t="s">
        <v>368</v>
      </c>
    </row>
    <row r="89" spans="1:11">
      <c r="A89" s="53"/>
      <c r="B89" s="53"/>
      <c r="C89" s="53"/>
      <c r="D89" s="53"/>
      <c r="E89" s="53"/>
      <c r="F89" s="53"/>
      <c r="G89" s="53"/>
      <c r="K89" s="50"/>
    </row>
    <row r="90" spans="1:11">
      <c r="K90" s="50" t="s">
        <v>604</v>
      </c>
    </row>
    <row r="91" spans="1:11">
      <c r="K91" s="50" t="s">
        <v>605</v>
      </c>
    </row>
    <row r="92" spans="1:11">
      <c r="K92" s="50" t="s">
        <v>346</v>
      </c>
    </row>
    <row r="93" spans="1:11">
      <c r="K93" s="50"/>
    </row>
    <row r="94" spans="1:11">
      <c r="K94" s="50"/>
    </row>
    <row r="95" spans="1:11">
      <c r="K95" s="50" t="s">
        <v>606</v>
      </c>
    </row>
    <row r="96" spans="1:11">
      <c r="K96" s="50"/>
    </row>
    <row r="97" spans="1:16">
      <c r="K97" s="50"/>
    </row>
    <row r="98" spans="1:16">
      <c r="K98" s="50"/>
    </row>
    <row r="99" spans="1:16">
      <c r="K99" s="50"/>
    </row>
    <row r="100" spans="1:16">
      <c r="K100" s="50"/>
    </row>
    <row r="101" spans="1:16">
      <c r="K101" s="50"/>
    </row>
    <row r="102" spans="1:16">
      <c r="K102" s="50"/>
    </row>
    <row r="103" spans="1:16">
      <c r="K103" s="50"/>
    </row>
    <row r="104" spans="1:16">
      <c r="K104" s="50"/>
    </row>
    <row r="105" spans="1:16">
      <c r="K105" s="50"/>
    </row>
    <row r="106" spans="1:16">
      <c r="K106" s="50"/>
    </row>
    <row r="107" spans="1:16">
      <c r="K107" s="50"/>
    </row>
    <row r="108" spans="1:16">
      <c r="K108" s="50"/>
    </row>
    <row r="109" spans="1:16">
      <c r="K109" s="50"/>
    </row>
    <row r="110" spans="1:16" s="52" customFormat="1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50"/>
      <c r="L110" s="53"/>
      <c r="M110" s="53"/>
      <c r="N110" s="53"/>
      <c r="O110" s="53"/>
      <c r="P110" s="53"/>
    </row>
    <row r="111" spans="1:16" s="52" customFormat="1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50"/>
      <c r="L111" s="53"/>
      <c r="M111" s="53"/>
      <c r="N111" s="53"/>
      <c r="O111" s="53"/>
      <c r="P111" s="53"/>
    </row>
    <row r="112" spans="1:16" s="52" customFormat="1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50"/>
      <c r="L112" s="53"/>
      <c r="M112" s="53"/>
      <c r="N112" s="53"/>
      <c r="O112" s="53"/>
      <c r="P112" s="53"/>
    </row>
    <row r="113" spans="1:16" s="52" customFormat="1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50"/>
      <c r="L113" s="53"/>
      <c r="M113" s="53"/>
      <c r="N113" s="53"/>
      <c r="O113" s="53"/>
      <c r="P113" s="53"/>
    </row>
    <row r="114" spans="1:16" s="52" customFormat="1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50"/>
      <c r="L114" s="53"/>
      <c r="M114" s="53"/>
      <c r="N114" s="53"/>
      <c r="O114" s="53"/>
      <c r="P114" s="53"/>
    </row>
    <row r="115" spans="1:16" s="52" customFormat="1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50"/>
      <c r="L115" s="53"/>
      <c r="M115" s="53"/>
      <c r="N115" s="53"/>
      <c r="O115" s="53"/>
      <c r="P115" s="53"/>
    </row>
    <row r="116" spans="1:16" s="52" customFormat="1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50"/>
      <c r="L116" s="53"/>
      <c r="M116" s="53"/>
      <c r="N116" s="53"/>
      <c r="O116" s="53"/>
      <c r="P116" s="53"/>
    </row>
    <row r="117" spans="1:16" s="52" customFormat="1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50"/>
      <c r="L117" s="53"/>
      <c r="M117" s="53"/>
      <c r="N117" s="53"/>
      <c r="O117" s="53"/>
      <c r="P117" s="53"/>
    </row>
    <row r="118" spans="1:16" s="52" customFormat="1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50"/>
      <c r="L118" s="53"/>
      <c r="M118" s="53"/>
      <c r="N118" s="53"/>
      <c r="O118" s="53"/>
      <c r="P118" s="53"/>
    </row>
    <row r="119" spans="1:16" s="52" customFormat="1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50"/>
      <c r="L119" s="53"/>
      <c r="M119" s="53"/>
      <c r="N119" s="53"/>
      <c r="O119" s="53"/>
      <c r="P119" s="53"/>
    </row>
    <row r="120" spans="1:16" s="52" customFormat="1">
      <c r="A120" s="49"/>
      <c r="B120" s="49"/>
      <c r="C120" s="49"/>
      <c r="D120" s="49"/>
      <c r="E120" s="49"/>
      <c r="F120" s="49"/>
      <c r="G120" s="49"/>
      <c r="H120" s="49"/>
      <c r="I120" s="49"/>
      <c r="J120" s="49"/>
      <c r="K120" s="50"/>
      <c r="L120" s="53"/>
      <c r="M120" s="53"/>
      <c r="N120" s="53"/>
      <c r="O120" s="53"/>
      <c r="P120" s="53"/>
    </row>
    <row r="121" spans="1:16" s="52" customFormat="1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50"/>
      <c r="L121" s="53"/>
      <c r="M121" s="53"/>
      <c r="N121" s="53"/>
      <c r="O121" s="53"/>
      <c r="P121" s="53"/>
    </row>
    <row r="122" spans="1:16" s="52" customFormat="1">
      <c r="A122" s="49"/>
      <c r="B122" s="49"/>
      <c r="C122" s="49"/>
      <c r="D122" s="49"/>
      <c r="E122" s="49"/>
      <c r="F122" s="49"/>
      <c r="G122" s="49"/>
      <c r="H122" s="49"/>
      <c r="I122" s="49"/>
      <c r="J122" s="49"/>
      <c r="K122" s="50"/>
      <c r="L122" s="53"/>
      <c r="M122" s="53"/>
      <c r="N122" s="53"/>
      <c r="O122" s="53"/>
      <c r="P122" s="53"/>
    </row>
    <row r="123" spans="1:16" s="52" customFormat="1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50"/>
      <c r="L123" s="53"/>
      <c r="M123" s="53"/>
      <c r="N123" s="53"/>
      <c r="O123" s="53"/>
      <c r="P123" s="53"/>
    </row>
    <row r="124" spans="1:16" s="52" customFormat="1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50"/>
      <c r="L124" s="53"/>
      <c r="M124" s="53"/>
      <c r="N124" s="53"/>
      <c r="O124" s="53"/>
      <c r="P124" s="53"/>
    </row>
    <row r="125" spans="1:16" s="52" customFormat="1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50"/>
      <c r="L125" s="53"/>
      <c r="M125" s="53"/>
      <c r="N125" s="53"/>
      <c r="O125" s="53"/>
      <c r="P125" s="53"/>
    </row>
    <row r="126" spans="1:16" s="52" customFormat="1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50"/>
      <c r="L126" s="53"/>
      <c r="M126" s="53"/>
      <c r="N126" s="53"/>
      <c r="O126" s="53"/>
      <c r="P126" s="53"/>
    </row>
    <row r="127" spans="1:16" s="52" customFormat="1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50"/>
      <c r="L127" s="53"/>
      <c r="M127" s="53"/>
      <c r="N127" s="53"/>
      <c r="O127" s="53"/>
      <c r="P127" s="53"/>
    </row>
    <row r="128" spans="1:16" s="52" customFormat="1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50"/>
      <c r="L128" s="53"/>
      <c r="M128" s="53"/>
      <c r="N128" s="53"/>
      <c r="O128" s="53"/>
      <c r="P128" s="53"/>
    </row>
    <row r="129" spans="1:16" s="52" customFormat="1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50"/>
      <c r="L129" s="53"/>
      <c r="M129" s="53"/>
      <c r="N129" s="53"/>
      <c r="O129" s="53"/>
      <c r="P129" s="53"/>
    </row>
    <row r="130" spans="1:16" s="52" customFormat="1">
      <c r="A130" s="49"/>
      <c r="B130" s="49"/>
      <c r="C130" s="49"/>
      <c r="D130" s="49"/>
      <c r="E130" s="49"/>
      <c r="F130" s="49"/>
      <c r="G130" s="49"/>
      <c r="H130" s="49"/>
      <c r="I130" s="49"/>
      <c r="J130" s="49"/>
      <c r="K130" s="50"/>
      <c r="L130" s="53"/>
      <c r="M130" s="53"/>
      <c r="N130" s="53"/>
      <c r="O130" s="53"/>
      <c r="P130" s="53"/>
    </row>
    <row r="131" spans="1:16" s="52" customFormat="1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50"/>
      <c r="L131" s="53"/>
      <c r="M131" s="53"/>
      <c r="N131" s="53"/>
      <c r="O131" s="53"/>
      <c r="P131" s="53"/>
    </row>
    <row r="132" spans="1:16" s="52" customFormat="1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50"/>
      <c r="L132" s="53"/>
      <c r="M132" s="53"/>
      <c r="N132" s="53"/>
      <c r="O132" s="53"/>
      <c r="P132" s="53"/>
    </row>
    <row r="133" spans="1:16" s="52" customFormat="1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50"/>
      <c r="L133" s="53"/>
      <c r="M133" s="53"/>
      <c r="N133" s="53"/>
      <c r="O133" s="53"/>
      <c r="P133" s="53"/>
    </row>
    <row r="134" spans="1:16" s="52" customFormat="1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50"/>
      <c r="L134" s="53"/>
      <c r="M134" s="53"/>
      <c r="N134" s="53"/>
      <c r="O134" s="53"/>
      <c r="P134" s="53"/>
    </row>
    <row r="135" spans="1:16" s="52" customFormat="1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50"/>
      <c r="L135" s="53"/>
      <c r="M135" s="53"/>
      <c r="N135" s="53"/>
      <c r="O135" s="53"/>
      <c r="P135" s="53"/>
    </row>
    <row r="136" spans="1:16" s="52" customFormat="1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50"/>
      <c r="L136" s="53"/>
      <c r="M136" s="53"/>
      <c r="N136" s="53"/>
      <c r="O136" s="53"/>
      <c r="P136" s="53"/>
    </row>
    <row r="137" spans="1:16" s="52" customFormat="1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50"/>
      <c r="L137" s="53"/>
      <c r="M137" s="53"/>
      <c r="N137" s="53"/>
      <c r="O137" s="53"/>
      <c r="P137" s="53"/>
    </row>
    <row r="138" spans="1:16" s="52" customFormat="1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50"/>
      <c r="L138" s="53"/>
      <c r="M138" s="53"/>
      <c r="N138" s="53"/>
      <c r="O138" s="53"/>
      <c r="P138" s="53"/>
    </row>
    <row r="139" spans="1:16" s="52" customFormat="1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50"/>
      <c r="L139" s="53"/>
      <c r="M139" s="53"/>
      <c r="N139" s="53"/>
      <c r="O139" s="53"/>
      <c r="P139" s="53"/>
    </row>
    <row r="140" spans="1:16" s="52" customFormat="1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50"/>
      <c r="L140" s="53"/>
      <c r="M140" s="53"/>
      <c r="N140" s="53"/>
      <c r="O140" s="53"/>
      <c r="P140" s="53"/>
    </row>
    <row r="141" spans="1:16" s="52" customFormat="1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50"/>
      <c r="L141" s="53"/>
      <c r="M141" s="53"/>
      <c r="N141" s="53"/>
      <c r="O141" s="53"/>
      <c r="P141" s="53"/>
    </row>
    <row r="142" spans="1:16" s="52" customFormat="1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50"/>
      <c r="L142" s="53"/>
      <c r="M142" s="53"/>
      <c r="N142" s="53"/>
      <c r="O142" s="53"/>
      <c r="P142" s="53"/>
    </row>
    <row r="143" spans="1:16" s="52" customFormat="1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50"/>
      <c r="L143" s="53"/>
      <c r="M143" s="53"/>
      <c r="N143" s="53"/>
      <c r="O143" s="53"/>
      <c r="P143" s="53"/>
    </row>
    <row r="144" spans="1:16" s="52" customFormat="1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50"/>
      <c r="L144" s="53"/>
      <c r="M144" s="53"/>
      <c r="N144" s="53"/>
      <c r="O144" s="53"/>
      <c r="P144" s="53"/>
    </row>
    <row r="145" spans="1:16" s="52" customFormat="1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50"/>
      <c r="L145" s="53"/>
      <c r="M145" s="53"/>
      <c r="N145" s="53"/>
      <c r="O145" s="53"/>
      <c r="P145" s="53"/>
    </row>
    <row r="146" spans="1:16" s="52" customFormat="1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50"/>
      <c r="L146" s="53"/>
      <c r="M146" s="53"/>
      <c r="N146" s="53"/>
      <c r="O146" s="53"/>
      <c r="P146" s="53"/>
    </row>
    <row r="147" spans="1:16" s="52" customFormat="1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50"/>
      <c r="L147" s="53"/>
      <c r="M147" s="53"/>
      <c r="N147" s="53"/>
      <c r="O147" s="53"/>
      <c r="P147" s="53"/>
    </row>
    <row r="148" spans="1:16" s="52" customFormat="1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50"/>
      <c r="L148" s="53"/>
      <c r="M148" s="53"/>
      <c r="N148" s="53"/>
      <c r="O148" s="53"/>
      <c r="P148" s="53"/>
    </row>
    <row r="149" spans="1:16" s="52" customFormat="1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50"/>
      <c r="L149" s="53"/>
      <c r="M149" s="53"/>
      <c r="N149" s="53"/>
      <c r="O149" s="53"/>
      <c r="P149" s="53"/>
    </row>
    <row r="150" spans="1:16" s="52" customFormat="1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50"/>
      <c r="L150" s="53"/>
      <c r="M150" s="53"/>
      <c r="N150" s="53"/>
      <c r="O150" s="53"/>
      <c r="P150" s="53"/>
    </row>
    <row r="151" spans="1:16" s="52" customFormat="1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50"/>
      <c r="L151" s="53"/>
      <c r="M151" s="53"/>
      <c r="N151" s="53"/>
      <c r="O151" s="53"/>
      <c r="P151" s="53"/>
    </row>
    <row r="152" spans="1:16" s="52" customFormat="1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50"/>
      <c r="L152" s="53"/>
      <c r="M152" s="53"/>
      <c r="N152" s="53"/>
      <c r="O152" s="53"/>
      <c r="P152" s="53"/>
    </row>
    <row r="153" spans="1:16" s="52" customFormat="1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50"/>
      <c r="L153" s="53"/>
      <c r="M153" s="53"/>
      <c r="N153" s="53"/>
      <c r="O153" s="53"/>
      <c r="P153" s="53"/>
    </row>
    <row r="154" spans="1:16" s="52" customFormat="1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50"/>
      <c r="L154" s="53"/>
      <c r="M154" s="53"/>
      <c r="N154" s="53"/>
      <c r="O154" s="53"/>
      <c r="P154" s="53"/>
    </row>
    <row r="155" spans="1:16" s="52" customFormat="1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50"/>
      <c r="L155" s="53"/>
      <c r="M155" s="53"/>
      <c r="N155" s="53"/>
      <c r="O155" s="53"/>
      <c r="P155" s="53"/>
    </row>
    <row r="156" spans="1:16" s="52" customFormat="1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50"/>
      <c r="L156" s="53"/>
      <c r="M156" s="53"/>
      <c r="N156" s="53"/>
      <c r="O156" s="53"/>
      <c r="P156" s="53"/>
    </row>
    <row r="157" spans="1:16" s="52" customFormat="1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50"/>
      <c r="L157" s="53"/>
      <c r="M157" s="53"/>
      <c r="N157" s="53"/>
      <c r="O157" s="53"/>
      <c r="P157" s="53"/>
    </row>
    <row r="158" spans="1:16" s="52" customFormat="1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50"/>
      <c r="L158" s="53"/>
      <c r="M158" s="53"/>
      <c r="N158" s="53"/>
      <c r="O158" s="53"/>
      <c r="P158" s="53"/>
    </row>
    <row r="159" spans="1:16" s="52" customFormat="1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50"/>
      <c r="L159" s="53"/>
      <c r="M159" s="53"/>
      <c r="N159" s="53"/>
      <c r="O159" s="53"/>
      <c r="P159" s="53"/>
    </row>
    <row r="160" spans="1:16" s="52" customFormat="1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50"/>
      <c r="L160" s="53"/>
      <c r="M160" s="53"/>
      <c r="N160" s="53"/>
      <c r="O160" s="53"/>
      <c r="P160" s="53"/>
    </row>
    <row r="161" spans="1:16" s="52" customFormat="1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50"/>
      <c r="L161" s="53"/>
      <c r="M161" s="53"/>
      <c r="N161" s="53"/>
      <c r="O161" s="53"/>
      <c r="P161" s="53"/>
    </row>
    <row r="162" spans="1:16" s="52" customFormat="1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50"/>
      <c r="L162" s="53"/>
      <c r="M162" s="53"/>
      <c r="N162" s="53"/>
      <c r="O162" s="53"/>
      <c r="P162" s="53"/>
    </row>
    <row r="163" spans="1:16" s="52" customFormat="1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50"/>
      <c r="L163" s="53"/>
      <c r="M163" s="53"/>
      <c r="N163" s="53"/>
      <c r="O163" s="53"/>
      <c r="P163" s="53"/>
    </row>
    <row r="164" spans="1:16" s="52" customFormat="1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50"/>
      <c r="L164" s="53"/>
      <c r="M164" s="53"/>
      <c r="N164" s="53"/>
      <c r="O164" s="53"/>
      <c r="P164" s="53"/>
    </row>
    <row r="165" spans="1:16" s="52" customFormat="1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50"/>
      <c r="L165" s="53"/>
      <c r="M165" s="53"/>
      <c r="N165" s="53"/>
      <c r="O165" s="53"/>
      <c r="P165" s="53"/>
    </row>
    <row r="166" spans="1:16" s="52" customFormat="1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50"/>
      <c r="L166" s="53"/>
      <c r="M166" s="53"/>
      <c r="N166" s="53"/>
      <c r="O166" s="53"/>
      <c r="P166" s="53"/>
    </row>
    <row r="167" spans="1:16" s="52" customFormat="1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50"/>
      <c r="L167" s="53"/>
      <c r="M167" s="53"/>
      <c r="N167" s="53"/>
      <c r="O167" s="53"/>
      <c r="P167" s="53"/>
    </row>
    <row r="168" spans="1:16" s="52" customFormat="1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50"/>
      <c r="L168" s="53"/>
      <c r="M168" s="53"/>
      <c r="N168" s="53"/>
      <c r="O168" s="53"/>
      <c r="P168" s="53"/>
    </row>
    <row r="169" spans="1:16" s="52" customFormat="1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50"/>
      <c r="L169" s="53"/>
      <c r="M169" s="53"/>
      <c r="N169" s="53"/>
      <c r="O169" s="53"/>
      <c r="P169" s="53"/>
    </row>
    <row r="170" spans="1:16" s="52" customFormat="1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50"/>
      <c r="L170" s="53"/>
      <c r="M170" s="53"/>
      <c r="N170" s="53"/>
      <c r="O170" s="53"/>
      <c r="P170" s="53"/>
    </row>
    <row r="171" spans="1:16" s="52" customFormat="1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50"/>
      <c r="L171" s="53"/>
      <c r="M171" s="53"/>
      <c r="N171" s="53"/>
      <c r="O171" s="53"/>
      <c r="P171" s="53"/>
    </row>
    <row r="172" spans="1:16" s="52" customFormat="1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50"/>
      <c r="L172" s="53"/>
      <c r="M172" s="53"/>
      <c r="N172" s="53"/>
      <c r="O172" s="53"/>
      <c r="P172" s="53"/>
    </row>
    <row r="173" spans="1:16" s="52" customFormat="1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50"/>
      <c r="L173" s="53"/>
      <c r="M173" s="53"/>
      <c r="N173" s="53"/>
      <c r="O173" s="53"/>
      <c r="P173" s="53"/>
    </row>
    <row r="174" spans="1:16" s="52" customFormat="1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50"/>
      <c r="L174" s="53"/>
      <c r="M174" s="53"/>
      <c r="N174" s="53"/>
      <c r="O174" s="53"/>
      <c r="P174" s="53"/>
    </row>
    <row r="175" spans="1:16" s="52" customFormat="1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50"/>
      <c r="L175" s="53"/>
      <c r="M175" s="53"/>
      <c r="N175" s="53"/>
      <c r="O175" s="53"/>
      <c r="P175" s="53"/>
    </row>
    <row r="176" spans="1:16" s="52" customFormat="1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50"/>
      <c r="L176" s="53"/>
      <c r="M176" s="53"/>
      <c r="N176" s="53"/>
      <c r="O176" s="53"/>
      <c r="P176" s="53"/>
    </row>
    <row r="177" spans="1:16" s="52" customFormat="1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50"/>
      <c r="L177" s="53"/>
      <c r="M177" s="53"/>
      <c r="N177" s="53"/>
      <c r="O177" s="53"/>
      <c r="P177" s="53"/>
    </row>
    <row r="178" spans="1:16" s="52" customFormat="1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50"/>
      <c r="L178" s="53"/>
      <c r="M178" s="53"/>
      <c r="N178" s="53"/>
      <c r="O178" s="53"/>
      <c r="P178" s="53"/>
    </row>
    <row r="179" spans="1:16" s="52" customFormat="1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50"/>
      <c r="L179" s="53"/>
      <c r="M179" s="53"/>
      <c r="N179" s="53"/>
      <c r="O179" s="53"/>
      <c r="P179" s="53"/>
    </row>
    <row r="180" spans="1:16" s="52" customFormat="1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50"/>
      <c r="L180" s="53"/>
      <c r="M180" s="53"/>
      <c r="N180" s="53"/>
      <c r="O180" s="53"/>
      <c r="P180" s="53"/>
    </row>
    <row r="181" spans="1:16" s="52" customFormat="1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50"/>
      <c r="L181" s="53"/>
      <c r="M181" s="53"/>
      <c r="N181" s="53"/>
      <c r="O181" s="53"/>
      <c r="P181" s="53"/>
    </row>
    <row r="182" spans="1:16" s="52" customFormat="1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50"/>
      <c r="L182" s="53"/>
      <c r="M182" s="53"/>
      <c r="N182" s="53"/>
      <c r="O182" s="53"/>
      <c r="P182" s="53"/>
    </row>
    <row r="183" spans="1:16" s="52" customFormat="1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50"/>
      <c r="L183" s="53"/>
      <c r="M183" s="53"/>
      <c r="N183" s="53"/>
      <c r="O183" s="53"/>
      <c r="P183" s="53"/>
    </row>
    <row r="184" spans="1:16" s="52" customFormat="1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50"/>
      <c r="L184" s="53"/>
      <c r="M184" s="53"/>
      <c r="N184" s="53"/>
      <c r="O184" s="53"/>
      <c r="P184" s="53"/>
    </row>
    <row r="185" spans="1:16" s="52" customFormat="1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50"/>
      <c r="L185" s="53"/>
      <c r="M185" s="53"/>
      <c r="N185" s="53"/>
      <c r="O185" s="53"/>
      <c r="P185" s="53"/>
    </row>
    <row r="186" spans="1:16" s="52" customFormat="1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50"/>
      <c r="L186" s="53"/>
      <c r="M186" s="53"/>
      <c r="N186" s="53"/>
      <c r="O186" s="53"/>
      <c r="P186" s="53"/>
    </row>
    <row r="187" spans="1:16" s="52" customFormat="1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50"/>
      <c r="L187" s="53"/>
      <c r="M187" s="53"/>
      <c r="N187" s="53"/>
      <c r="O187" s="53"/>
      <c r="P187" s="53"/>
    </row>
    <row r="188" spans="1:16" s="52" customFormat="1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50"/>
      <c r="L188" s="53"/>
      <c r="M188" s="53"/>
      <c r="N188" s="53"/>
      <c r="O188" s="53"/>
      <c r="P188" s="53"/>
    </row>
    <row r="189" spans="1:16" s="52" customFormat="1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50"/>
      <c r="L189" s="53"/>
      <c r="M189" s="53"/>
      <c r="N189" s="53"/>
      <c r="O189" s="53"/>
      <c r="P189" s="53"/>
    </row>
    <row r="190" spans="1:16" s="52" customFormat="1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50"/>
      <c r="L190" s="53"/>
      <c r="M190" s="53"/>
      <c r="N190" s="53"/>
      <c r="O190" s="53"/>
      <c r="P190" s="53"/>
    </row>
    <row r="191" spans="1:16" s="52" customFormat="1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50"/>
      <c r="L191" s="53"/>
      <c r="M191" s="53"/>
      <c r="N191" s="53"/>
      <c r="O191" s="53"/>
      <c r="P191" s="53"/>
    </row>
    <row r="192" spans="1:16" s="52" customFormat="1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50"/>
      <c r="L192" s="53"/>
      <c r="M192" s="53"/>
      <c r="N192" s="53"/>
      <c r="O192" s="53"/>
      <c r="P192" s="53"/>
    </row>
    <row r="193" spans="1:16" s="52" customFormat="1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50"/>
      <c r="L193" s="53"/>
      <c r="M193" s="53"/>
      <c r="N193" s="53"/>
      <c r="O193" s="53"/>
      <c r="P193" s="53"/>
    </row>
    <row r="194" spans="1:16" s="52" customFormat="1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50"/>
      <c r="L194" s="53"/>
      <c r="M194" s="53"/>
      <c r="N194" s="53"/>
      <c r="O194" s="53"/>
      <c r="P194" s="53"/>
    </row>
    <row r="195" spans="1:16" s="52" customFormat="1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50"/>
      <c r="L195" s="53"/>
      <c r="M195" s="53"/>
      <c r="N195" s="53"/>
      <c r="O195" s="53"/>
      <c r="P195" s="53"/>
    </row>
    <row r="196" spans="1:16" s="52" customFormat="1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50"/>
      <c r="L196" s="53"/>
      <c r="M196" s="53"/>
      <c r="N196" s="53"/>
      <c r="O196" s="53"/>
      <c r="P196" s="53"/>
    </row>
    <row r="197" spans="1:16" s="52" customFormat="1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50"/>
      <c r="L197" s="53"/>
      <c r="M197" s="53"/>
      <c r="N197" s="53"/>
      <c r="O197" s="53"/>
      <c r="P197" s="53"/>
    </row>
    <row r="198" spans="1:16" s="52" customFormat="1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50"/>
      <c r="L198" s="53"/>
      <c r="M198" s="53"/>
      <c r="N198" s="53"/>
      <c r="O198" s="53"/>
      <c r="P198" s="53"/>
    </row>
    <row r="199" spans="1:16" s="52" customFormat="1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50"/>
      <c r="L199" s="53"/>
      <c r="M199" s="53"/>
      <c r="N199" s="53"/>
      <c r="O199" s="53"/>
      <c r="P199" s="53"/>
    </row>
    <row r="200" spans="1:16" s="52" customFormat="1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50"/>
      <c r="L200" s="53"/>
      <c r="M200" s="53"/>
      <c r="N200" s="53"/>
      <c r="O200" s="53"/>
      <c r="P200" s="53"/>
    </row>
    <row r="201" spans="1:16" s="52" customFormat="1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50"/>
      <c r="L201" s="53"/>
      <c r="M201" s="53"/>
      <c r="N201" s="53"/>
      <c r="O201" s="53"/>
      <c r="P201" s="53"/>
    </row>
    <row r="202" spans="1:16" s="52" customFormat="1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50"/>
      <c r="L202" s="53"/>
      <c r="M202" s="53"/>
      <c r="N202" s="53"/>
      <c r="O202" s="53"/>
      <c r="P202" s="53"/>
    </row>
    <row r="203" spans="1:16" s="52" customFormat="1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50"/>
      <c r="L203" s="53"/>
      <c r="M203" s="53"/>
      <c r="N203" s="53"/>
      <c r="O203" s="53"/>
      <c r="P203" s="53"/>
    </row>
    <row r="204" spans="1:16" s="52" customFormat="1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50"/>
      <c r="L204" s="53"/>
      <c r="M204" s="53"/>
      <c r="N204" s="53"/>
      <c r="O204" s="53"/>
      <c r="P204" s="53"/>
    </row>
    <row r="205" spans="1:16" s="52" customFormat="1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50"/>
      <c r="L205" s="53"/>
      <c r="M205" s="53"/>
      <c r="N205" s="53"/>
      <c r="O205" s="53"/>
      <c r="P205" s="53"/>
    </row>
    <row r="206" spans="1:16" s="52" customFormat="1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50"/>
      <c r="L206" s="53"/>
      <c r="M206" s="53"/>
      <c r="N206" s="53"/>
      <c r="O206" s="53"/>
      <c r="P206" s="53"/>
    </row>
    <row r="207" spans="1:16" s="52" customFormat="1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50"/>
      <c r="L207" s="53"/>
      <c r="M207" s="53"/>
      <c r="N207" s="53"/>
      <c r="O207" s="53"/>
      <c r="P207" s="53"/>
    </row>
    <row r="208" spans="1:16" s="52" customFormat="1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50"/>
      <c r="L208" s="53"/>
      <c r="M208" s="53"/>
      <c r="N208" s="53"/>
      <c r="O208" s="53"/>
      <c r="P208" s="53"/>
    </row>
    <row r="209" spans="1:16" s="52" customFormat="1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50"/>
      <c r="L209" s="53"/>
      <c r="M209" s="53"/>
      <c r="N209" s="53"/>
      <c r="O209" s="53"/>
      <c r="P209" s="53"/>
    </row>
    <row r="210" spans="1:16" s="52" customFormat="1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50"/>
      <c r="L210" s="53"/>
      <c r="M210" s="53"/>
      <c r="N210" s="53"/>
      <c r="O210" s="53"/>
      <c r="P210" s="53"/>
    </row>
    <row r="211" spans="1:16" s="52" customFormat="1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50"/>
      <c r="L211" s="53"/>
      <c r="M211" s="53"/>
      <c r="N211" s="53"/>
      <c r="O211" s="53"/>
      <c r="P211" s="53"/>
    </row>
    <row r="212" spans="1:16" s="52" customFormat="1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50"/>
      <c r="L212" s="53"/>
      <c r="M212" s="53"/>
      <c r="N212" s="53"/>
      <c r="O212" s="53"/>
      <c r="P212" s="53"/>
    </row>
    <row r="213" spans="1:16" s="52" customFormat="1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50"/>
      <c r="L213" s="53"/>
      <c r="M213" s="53"/>
      <c r="N213" s="53"/>
      <c r="O213" s="53"/>
      <c r="P213" s="53"/>
    </row>
    <row r="214" spans="1:16" s="52" customFormat="1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50"/>
      <c r="L214" s="53"/>
      <c r="M214" s="53"/>
      <c r="N214" s="53"/>
      <c r="O214" s="53"/>
      <c r="P214" s="53"/>
    </row>
    <row r="215" spans="1:16" s="52" customFormat="1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50"/>
      <c r="L215" s="53"/>
      <c r="M215" s="53"/>
      <c r="N215" s="53"/>
      <c r="O215" s="53"/>
      <c r="P215" s="53"/>
    </row>
    <row r="216" spans="1:16" s="52" customFormat="1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50"/>
      <c r="L216" s="53"/>
      <c r="M216" s="53"/>
      <c r="N216" s="53"/>
      <c r="O216" s="53"/>
      <c r="P216" s="53"/>
    </row>
    <row r="217" spans="1:16" s="52" customFormat="1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50"/>
      <c r="L217" s="53"/>
      <c r="M217" s="53"/>
      <c r="N217" s="53"/>
      <c r="O217" s="53"/>
      <c r="P217" s="53"/>
    </row>
    <row r="218" spans="1:16" s="52" customFormat="1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50"/>
      <c r="L218" s="53"/>
      <c r="M218" s="53"/>
      <c r="N218" s="53"/>
      <c r="O218" s="53"/>
      <c r="P218" s="53"/>
    </row>
    <row r="219" spans="1:16" s="52" customFormat="1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50"/>
      <c r="L219" s="53"/>
      <c r="M219" s="53"/>
      <c r="N219" s="53"/>
      <c r="O219" s="53"/>
      <c r="P219" s="53"/>
    </row>
    <row r="220" spans="1:16" s="52" customFormat="1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50"/>
      <c r="L220" s="53"/>
      <c r="M220" s="53"/>
      <c r="N220" s="53"/>
      <c r="O220" s="53"/>
      <c r="P220" s="53"/>
    </row>
    <row r="221" spans="1:16" s="52" customFormat="1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50"/>
      <c r="L221" s="53"/>
      <c r="M221" s="53"/>
      <c r="N221" s="53"/>
      <c r="O221" s="53"/>
      <c r="P221" s="53"/>
    </row>
    <row r="222" spans="1:16" s="52" customFormat="1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50"/>
      <c r="L222" s="53"/>
      <c r="M222" s="53"/>
      <c r="N222" s="53"/>
      <c r="O222" s="53"/>
      <c r="P222" s="53"/>
    </row>
    <row r="223" spans="1:16" s="52" customFormat="1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50"/>
      <c r="L223" s="53"/>
      <c r="M223" s="53"/>
      <c r="N223" s="53"/>
      <c r="O223" s="53"/>
      <c r="P223" s="53"/>
    </row>
    <row r="224" spans="1:16" s="52" customFormat="1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50"/>
      <c r="L224" s="53"/>
      <c r="M224" s="53"/>
      <c r="N224" s="53"/>
      <c r="O224" s="53"/>
      <c r="P224" s="53"/>
    </row>
    <row r="225" spans="1:16" s="52" customFormat="1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50"/>
      <c r="L225" s="53"/>
      <c r="M225" s="53"/>
      <c r="N225" s="53"/>
      <c r="O225" s="53"/>
      <c r="P225" s="53"/>
    </row>
    <row r="226" spans="1:16" s="52" customFormat="1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50"/>
      <c r="L226" s="53"/>
      <c r="M226" s="53"/>
      <c r="N226" s="53"/>
      <c r="O226" s="53"/>
      <c r="P226" s="53"/>
    </row>
    <row r="227" spans="1:16" s="52" customFormat="1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50"/>
      <c r="L227" s="53"/>
      <c r="M227" s="53"/>
      <c r="N227" s="53"/>
      <c r="O227" s="53"/>
      <c r="P227" s="53"/>
    </row>
    <row r="228" spans="1:16" s="52" customFormat="1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50"/>
      <c r="L228" s="53"/>
      <c r="M228" s="53"/>
      <c r="N228" s="53"/>
      <c r="O228" s="53"/>
      <c r="P228" s="53"/>
    </row>
    <row r="229" spans="1:16" s="52" customFormat="1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50"/>
      <c r="L229" s="53"/>
      <c r="M229" s="53"/>
      <c r="N229" s="53"/>
      <c r="O229" s="53"/>
      <c r="P229" s="53"/>
    </row>
    <row r="230" spans="1:16" s="52" customFormat="1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50"/>
      <c r="L230" s="53"/>
      <c r="M230" s="53"/>
      <c r="N230" s="53"/>
      <c r="O230" s="53"/>
      <c r="P230" s="53"/>
    </row>
    <row r="231" spans="1:16" s="52" customFormat="1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50"/>
      <c r="L231" s="53"/>
      <c r="M231" s="53"/>
      <c r="N231" s="53"/>
      <c r="O231" s="53"/>
      <c r="P231" s="53"/>
    </row>
    <row r="232" spans="1:16" s="52" customFormat="1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50"/>
      <c r="L232" s="53"/>
      <c r="M232" s="53"/>
      <c r="N232" s="53"/>
      <c r="O232" s="53"/>
      <c r="P232" s="53"/>
    </row>
    <row r="233" spans="1:16" s="52" customFormat="1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50"/>
      <c r="L233" s="53"/>
      <c r="M233" s="53"/>
      <c r="N233" s="53"/>
      <c r="O233" s="53"/>
      <c r="P233" s="53"/>
    </row>
    <row r="234" spans="1:16" s="52" customFormat="1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50"/>
      <c r="L234" s="53"/>
      <c r="M234" s="53"/>
      <c r="N234" s="53"/>
      <c r="O234" s="53"/>
      <c r="P234" s="53"/>
    </row>
    <row r="235" spans="1:16" s="52" customFormat="1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50"/>
      <c r="L235" s="53"/>
      <c r="M235" s="53"/>
      <c r="N235" s="53"/>
      <c r="O235" s="53"/>
      <c r="P235" s="53"/>
    </row>
    <row r="236" spans="1:16" s="52" customFormat="1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50"/>
      <c r="L236" s="53"/>
      <c r="M236" s="53"/>
      <c r="N236" s="53"/>
      <c r="O236" s="53"/>
      <c r="P236" s="53"/>
    </row>
    <row r="237" spans="1:16" s="52" customFormat="1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50"/>
      <c r="L237" s="53"/>
      <c r="M237" s="53"/>
      <c r="N237" s="53"/>
      <c r="O237" s="53"/>
      <c r="P237" s="53"/>
    </row>
    <row r="238" spans="1:16" s="52" customFormat="1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50"/>
      <c r="L238" s="53"/>
      <c r="M238" s="53"/>
      <c r="N238" s="53"/>
      <c r="O238" s="53"/>
      <c r="P238" s="53"/>
    </row>
    <row r="239" spans="1:16" s="52" customFormat="1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50"/>
      <c r="L239" s="53"/>
      <c r="M239" s="53"/>
      <c r="N239" s="53"/>
      <c r="O239" s="53"/>
      <c r="P239" s="53"/>
    </row>
    <row r="240" spans="1:16" s="52" customFormat="1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50"/>
      <c r="L240" s="53"/>
      <c r="M240" s="53"/>
      <c r="N240" s="53"/>
      <c r="O240" s="53"/>
      <c r="P240" s="53"/>
    </row>
    <row r="241" spans="1:16" s="52" customFormat="1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50"/>
      <c r="L241" s="53"/>
      <c r="M241" s="53"/>
      <c r="N241" s="53"/>
      <c r="O241" s="53"/>
      <c r="P241" s="53"/>
    </row>
    <row r="242" spans="1:16" s="52" customFormat="1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50"/>
      <c r="L242" s="53"/>
      <c r="M242" s="53"/>
      <c r="N242" s="53"/>
      <c r="O242" s="53"/>
      <c r="P242" s="53"/>
    </row>
    <row r="243" spans="1:16" s="52" customFormat="1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50"/>
      <c r="L243" s="53"/>
      <c r="M243" s="53"/>
      <c r="N243" s="53"/>
      <c r="O243" s="53"/>
      <c r="P243" s="53"/>
    </row>
    <row r="244" spans="1:16" s="52" customFormat="1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50"/>
      <c r="L244" s="53"/>
      <c r="M244" s="53"/>
      <c r="N244" s="53"/>
      <c r="O244" s="53"/>
      <c r="P244" s="53"/>
    </row>
    <row r="245" spans="1:16" s="52" customFormat="1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50"/>
      <c r="L245" s="53"/>
      <c r="M245" s="53"/>
      <c r="N245" s="53"/>
      <c r="O245" s="53"/>
      <c r="P245" s="53"/>
    </row>
    <row r="246" spans="1:16" s="52" customFormat="1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50"/>
      <c r="L246" s="53"/>
      <c r="M246" s="53"/>
      <c r="N246" s="53"/>
      <c r="O246" s="53"/>
      <c r="P246" s="53"/>
    </row>
    <row r="247" spans="1:16" s="52" customFormat="1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50"/>
      <c r="L247" s="53"/>
      <c r="M247" s="53"/>
      <c r="N247" s="53"/>
      <c r="O247" s="53"/>
      <c r="P247" s="53"/>
    </row>
    <row r="248" spans="1:16" s="52" customFormat="1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50"/>
      <c r="L248" s="53"/>
      <c r="M248" s="53"/>
      <c r="N248" s="53"/>
      <c r="O248" s="53"/>
      <c r="P248" s="53"/>
    </row>
    <row r="249" spans="1:16" s="52" customFormat="1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50"/>
      <c r="L249" s="53"/>
      <c r="M249" s="53"/>
      <c r="N249" s="53"/>
      <c r="O249" s="53"/>
      <c r="P249" s="53"/>
    </row>
    <row r="250" spans="1:16" s="52" customFormat="1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50"/>
      <c r="L250" s="53"/>
      <c r="M250" s="53"/>
      <c r="N250" s="53"/>
      <c r="O250" s="53"/>
      <c r="P250" s="53"/>
    </row>
    <row r="251" spans="1:16" s="52" customFormat="1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50"/>
      <c r="L251" s="53"/>
      <c r="M251" s="53"/>
      <c r="N251" s="53"/>
      <c r="O251" s="53"/>
      <c r="P251" s="53"/>
    </row>
    <row r="252" spans="1:16" s="52" customFormat="1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50"/>
      <c r="L252" s="53"/>
      <c r="M252" s="53"/>
      <c r="N252" s="53"/>
      <c r="O252" s="53"/>
      <c r="P252" s="53"/>
    </row>
  </sheetData>
  <autoFilter ref="A2:P88" xr:uid="{15E230EE-77BF-4C38-98AE-00C77459D1F1}"/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Proy. Calif y graduac cred (2)</vt:lpstr>
      <vt:lpstr>Proy calif y grad cred en p (2)</vt:lpstr>
      <vt:lpstr>Proy calif y grad cred en proce</vt:lpstr>
      <vt:lpstr>IF</vt:lpstr>
      <vt:lpstr>Table 2</vt:lpstr>
      <vt:lpstr>BalanceOct</vt:lpstr>
      <vt:lpstr>BalanceSept (3)</vt:lpstr>
      <vt:lpstr>TD</vt:lpstr>
      <vt:lpstr>BD</vt:lpstr>
      <vt:lpstr>'Proy. Calif y graduac cred (2)'!Área_de_impresión</vt:lpstr>
      <vt:lpstr>dtf</vt:lpstr>
      <vt:lpstr>ipc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3108_PCGCDV - FINAL MENOS RETENCIONES.xlsx</dc:title>
  <dc:creator>JUAN SEBASTIAN MELO</dc:creator>
  <cp:lastModifiedBy>Gloria Matilde Arango Alvarez</cp:lastModifiedBy>
  <dcterms:created xsi:type="dcterms:W3CDTF">2021-10-21T19:09:23Z</dcterms:created>
  <dcterms:modified xsi:type="dcterms:W3CDTF">2025-01-15T21:57:11Z</dcterms:modified>
</cp:coreProperties>
</file>